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35 заседание думы от 21 июля 2022\"/>
    </mc:Choice>
  </mc:AlternateContent>
  <xr:revisionPtr revIDLastSave="0" documentId="13_ncr:1_{FAB8F09D-8CD5-455D-8427-6F79102548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1" sheetId="9" r:id="rId1"/>
    <sheet name="прил2" sheetId="46" r:id="rId2"/>
    <sheet name="прил3" sheetId="40" r:id="rId3"/>
    <sheet name="прил4" sheetId="43" r:id="rId4"/>
    <sheet name="прил5" sheetId="42" r:id="rId5"/>
    <sheet name="прил6" sheetId="47" r:id="rId6"/>
    <sheet name="прил7" sheetId="41" r:id="rId7"/>
    <sheet name="прил9" sheetId="45" r:id="rId8"/>
    <sheet name="прил10" sheetId="39" r:id="rId9"/>
    <sheet name="прил11" sheetId="37" r:id="rId10"/>
    <sheet name="прил12" sheetId="38" r:id="rId11"/>
  </sheets>
  <definedNames>
    <definedName name="_xlnm._FilterDatabase" localSheetId="1" hidden="1">прил2!$A$19:$E$688</definedName>
    <definedName name="_xlnm._FilterDatabase" localSheetId="2" hidden="1">прил3!$A$18:$K$636</definedName>
    <definedName name="_xlnm._FilterDatabase" localSheetId="3" hidden="1">прил4!$A$20:$AB$67</definedName>
    <definedName name="_xlnm._FilterDatabase" localSheetId="4" hidden="1">прил5!$A$21:$I$70</definedName>
    <definedName name="_xlnm._FilterDatabase" localSheetId="5" hidden="1">прил6!$A$18:$J$692</definedName>
    <definedName name="_xlnm._FilterDatabase" localSheetId="6" hidden="1">прил7!$A$18:$K$637</definedName>
    <definedName name="_xlnm.Print_Titles" localSheetId="0">прил1!$20:$20</definedName>
    <definedName name="_xlnm.Print_Titles" localSheetId="9">прил11!$10:$10</definedName>
    <definedName name="_xlnm.Print_Titles" localSheetId="1">прил2!$17:$19</definedName>
    <definedName name="_xlnm.Print_Titles" localSheetId="2">прил3!$16:$18</definedName>
    <definedName name="_xlnm.Print_Titles" localSheetId="3">прил4!$18:$20</definedName>
    <definedName name="_xlnm.Print_Titles" localSheetId="4">прил5!$19:$21</definedName>
    <definedName name="_xlnm.Print_Titles" localSheetId="5">прил6!$16:$18</definedName>
    <definedName name="_xlnm.Print_Titles" localSheetId="6">прил7!$16:$18</definedName>
    <definedName name="к_Решению_Думы__О_бюджете_Черемховского" localSheetId="3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0">прил1!$A$1:$C$86</definedName>
    <definedName name="_xlnm.Print_Area" localSheetId="9">прил11!$A$1:$C$33</definedName>
    <definedName name="_xlnm.Print_Area" localSheetId="10">прил12!$A$1:$D$41</definedName>
    <definedName name="_xlnm.Print_Area" localSheetId="1">прил2!$A$1:$E$692</definedName>
    <definedName name="_xlnm.Print_Area" localSheetId="2">прил3!$A$1:$F$638</definedName>
    <definedName name="_xlnm.Print_Area" localSheetId="3">прил4!$A$1:$D$73</definedName>
    <definedName name="_xlnm.Print_Area" localSheetId="4">прил5!$A$1:$E$73</definedName>
    <definedName name="_xlnm.Print_Area" localSheetId="7">прил9!$A$1:$E$40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43" l="1"/>
  <c r="D24" i="38"/>
  <c r="D34" i="38"/>
  <c r="D38" i="38"/>
  <c r="C38" i="38"/>
  <c r="C23" i="38"/>
  <c r="C34" i="38"/>
  <c r="C26" i="37"/>
  <c r="G135" i="41"/>
  <c r="G136" i="41"/>
  <c r="G146" i="41"/>
  <c r="G147" i="41"/>
  <c r="E90" i="40"/>
  <c r="E89" i="40" s="1"/>
  <c r="C29" i="45" l="1"/>
  <c r="C35" i="45"/>
  <c r="E36" i="45"/>
  <c r="D36" i="45"/>
  <c r="C34" i="45"/>
  <c r="C33" i="45"/>
  <c r="C32" i="45"/>
  <c r="C31" i="45"/>
  <c r="C30" i="45"/>
  <c r="C28" i="45"/>
  <c r="C27" i="45"/>
  <c r="C26" i="45"/>
  <c r="C25" i="45"/>
  <c r="C24" i="45"/>
  <c r="C23" i="45"/>
  <c r="C22" i="45"/>
  <c r="C21" i="45"/>
  <c r="C20" i="45"/>
  <c r="C19" i="45"/>
  <c r="C18" i="45"/>
  <c r="D21" i="43"/>
  <c r="D67" i="43" s="1"/>
  <c r="D29" i="43"/>
  <c r="D31" i="43"/>
  <c r="D33" i="43"/>
  <c r="D41" i="43"/>
  <c r="D43" i="43"/>
  <c r="D50" i="43"/>
  <c r="D53" i="43"/>
  <c r="D55" i="43"/>
  <c r="D60" i="43"/>
  <c r="D62" i="43"/>
  <c r="D64" i="43"/>
  <c r="E42" i="42"/>
  <c r="D42" i="42"/>
  <c r="E67" i="42"/>
  <c r="D67" i="42"/>
  <c r="E65" i="42"/>
  <c r="D65" i="42"/>
  <c r="E63" i="42"/>
  <c r="D63" i="42"/>
  <c r="E61" i="42"/>
  <c r="D61" i="42"/>
  <c r="E56" i="42"/>
  <c r="D56" i="42"/>
  <c r="E54" i="42"/>
  <c r="D54" i="42"/>
  <c r="E51" i="42"/>
  <c r="D51" i="42"/>
  <c r="E44" i="42"/>
  <c r="D44" i="42"/>
  <c r="E39" i="42"/>
  <c r="D39" i="42"/>
  <c r="E35" i="42"/>
  <c r="D35" i="42"/>
  <c r="E33" i="42"/>
  <c r="D33" i="42"/>
  <c r="E31" i="42"/>
  <c r="D31" i="42"/>
  <c r="E22" i="42"/>
  <c r="E70" i="42" s="1"/>
  <c r="D22" i="42"/>
  <c r="D70" i="42" s="1"/>
  <c r="C36" i="45" l="1"/>
  <c r="H637" i="41"/>
  <c r="G637" i="41"/>
  <c r="F636" i="40"/>
  <c r="E636" i="40"/>
  <c r="C49" i="9" l="1"/>
  <c r="C29" i="9"/>
  <c r="C28" i="9"/>
  <c r="C74" i="9"/>
  <c r="C71" i="9"/>
  <c r="C70" i="9"/>
  <c r="C68" i="9"/>
  <c r="C67" i="9"/>
  <c r="C75" i="9" l="1"/>
  <c r="C34" i="9"/>
  <c r="C33" i="9" s="1"/>
  <c r="C79" i="9" l="1"/>
  <c r="C52" i="9" l="1"/>
  <c r="C37" i="38" l="1"/>
  <c r="C36" i="38" s="1"/>
  <c r="C35" i="38" s="1"/>
  <c r="C33" i="38"/>
  <c r="C32" i="38" s="1"/>
  <c r="C31" i="38" s="1"/>
  <c r="C25" i="37"/>
  <c r="C24" i="37" s="1"/>
  <c r="C23" i="37" s="1"/>
  <c r="C60" i="9"/>
  <c r="D18" i="39"/>
  <c r="C18" i="39"/>
  <c r="D37" i="38"/>
  <c r="D36" i="38" s="1"/>
  <c r="D35" i="38" s="1"/>
  <c r="D33" i="38"/>
  <c r="D32" i="38" s="1"/>
  <c r="D31" i="38" s="1"/>
  <c r="D22" i="39"/>
  <c r="C22" i="39"/>
  <c r="B22" i="39"/>
  <c r="B18" i="39"/>
  <c r="B16" i="39" s="1"/>
  <c r="D28" i="38"/>
  <c r="C28" i="38"/>
  <c r="D26" i="38"/>
  <c r="C26" i="38"/>
  <c r="D25" i="38"/>
  <c r="D23" i="38"/>
  <c r="D21" i="38"/>
  <c r="C21" i="38"/>
  <c r="C29" i="37"/>
  <c r="C28" i="37" s="1"/>
  <c r="C27" i="37" s="1"/>
  <c r="C20" i="37"/>
  <c r="C18" i="37"/>
  <c r="C13" i="37"/>
  <c r="C12" i="37" s="1"/>
  <c r="C16" i="39" l="1"/>
  <c r="D16" i="39"/>
  <c r="C25" i="38"/>
  <c r="D20" i="38"/>
  <c r="C22" i="37"/>
  <c r="C11" i="37" s="1"/>
  <c r="C17" i="37"/>
  <c r="D30" i="38"/>
  <c r="C20" i="38"/>
  <c r="C30" i="38"/>
  <c r="D19" i="38" l="1"/>
  <c r="C19" i="38"/>
  <c r="C82" i="9"/>
  <c r="C45" i="9"/>
  <c r="C42" i="9" l="1"/>
  <c r="C26" i="9"/>
  <c r="C69" i="9"/>
  <c r="C57" i="9"/>
  <c r="C51" i="9"/>
  <c r="C48" i="9"/>
  <c r="C36" i="9"/>
  <c r="C31" i="9"/>
  <c r="C24" i="9"/>
  <c r="C22" i="9"/>
  <c r="C21" i="9" l="1"/>
  <c r="C56" i="9"/>
  <c r="C55" i="9" s="1"/>
  <c r="C84" i="9" l="1"/>
</calcChain>
</file>

<file path=xl/sharedStrings.xml><?xml version="1.0" encoding="utf-8"?>
<sst xmlns="http://schemas.openxmlformats.org/spreadsheetml/2006/main" count="8162" uniqueCount="814">
  <si>
    <t>(тыс. рублей)</t>
  </si>
  <si>
    <t>Наименование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</si>
  <si>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</si>
  <si>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</si>
  <si>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</si>
  <si>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</si>
  <si>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</si>
  <si>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</si>
  <si>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</si>
  <si>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</si>
  <si>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</si>
  <si>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</si>
  <si>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</si>
  <si>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</si>
  <si>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</si>
  <si>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</si>
  <si>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</si>
  <si>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</si>
  <si>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</si>
  <si>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</si>
  <si>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</si>
  <si>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</si>
  <si>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</si>
  <si>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</si>
  <si>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</si>
  <si>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</si>
  <si>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</si>
  <si>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</si>
  <si>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</si>
  <si>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</si>
  <si>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</si>
  <si>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</si>
  <si>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</si>
  <si>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</si>
  <si>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</si>
  <si>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</si>
  <si>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</si>
  <si>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</si>
  <si>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</si>
  <si>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</si>
  <si>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</si>
  <si>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</si>
  <si>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</si>
  <si>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</si>
  <si>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</si>
  <si>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</si>
  <si>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</si>
  <si>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</si>
  <si>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</si>
  <si>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</si>
  <si>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</si>
  <si>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</si>
  <si>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</si>
  <si>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</si>
  <si>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</si>
  <si>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</si>
  <si>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</si>
  <si>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</si>
  <si>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</si>
  <si>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</si>
  <si>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</si>
  <si>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</si>
  <si>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</si>
  <si>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</si>
  <si>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</si>
  <si>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</si>
  <si>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</si>
  <si>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</si>
  <si>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</si>
  <si>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</si>
  <si>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</si>
  <si>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</si>
  <si>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</si>
  <si>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</si>
  <si>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</si>
  <si>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</si>
  <si>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</si>
  <si>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</si>
  <si>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000 202 25467 00 0000 150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</si>
  <si>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</si>
  <si>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</si>
  <si>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</si>
  <si>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</si>
  <si>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</si>
  <si>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</si>
  <si>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</si>
  <si>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</si>
  <si>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</si>
  <si>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</si>
  <si>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</si>
  <si>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</si>
  <si>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</si>
  <si>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</si>
  <si>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</si>
  <si>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</si>
  <si>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</si>
  <si>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</si>
  <si>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</si>
  <si>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</si>
  <si>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</si>
  <si>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</si>
  <si>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</si>
  <si>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</si>
  <si>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</si>
  <si>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</si>
  <si>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</si>
  <si>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</si>
  <si>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</si>
  <si>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</si>
  <si>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</si>
  <si>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</si>
  <si>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 xml:space="preserve">Прогнозируемые доходы бюджета Черемховского районного муниципального образования на 2022 год </t>
  </si>
  <si>
    <t xml:space="preserve">Прогноз на 2022 год 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</si>
  <si>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</si>
  <si>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</si>
  <si>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</si>
  <si>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</si>
  <si>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</si>
  <si>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</si>
  <si>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</si>
  <si>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</si>
  <si>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000 2 07 05020 00 0000 180</t>
  </si>
  <si>
    <t>Код</t>
  </si>
  <si>
    <t>Источники внутреннего финансирования дефицита бюджета Черемховского районного муниципального образования на 2022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</si>
  <si>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</si>
  <si>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</si>
  <si>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</si>
  <si>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</si>
  <si>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</si>
  <si>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</si>
  <si>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</si>
  <si>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</si>
  <si>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</si>
  <si>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</si>
  <si>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</si>
  <si>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</si>
  <si>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910 01 02 00 00 00 0000 810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</si>
  <si>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</si>
  <si>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</si>
  <si>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кредитов из других бюджетов бюджетной системы Российской Федерации федеральным бюджетом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</si>
  <si>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</si>
  <si>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</si>
  <si>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</si>
  <si>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</si>
  <si>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</si>
  <si>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</si>
  <si>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</si>
  <si>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</si>
  <si>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</si>
  <si>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</si>
  <si>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</si>
  <si>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</si>
  <si>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</si>
  <si>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</si>
  <si>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</si>
  <si>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</si>
  <si>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</si>
  <si>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</si>
  <si>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</si>
  <si>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</si>
  <si>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</si>
  <si>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</si>
  <si>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</si>
  <si>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</si>
  <si>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</si>
  <si>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Источники внутреннего финансирования дефицита бюджета Черемховского районного муниципального образования на плановый период 2023 и 2024 годов</t>
  </si>
  <si>
    <t>Программа  муниципальных внутренних заимствований Черемховского районного муниципального образования на 2022 год и плановый период 2023 и 2024 годов</t>
  </si>
  <si>
    <t>Виды долговых обязательств</t>
  </si>
  <si>
    <t>2022 год</t>
  </si>
  <si>
    <t>2023 год</t>
  </si>
  <si>
    <t>2024 год</t>
  </si>
  <si>
    <t>Объем заимствований, всего</t>
  </si>
  <si>
    <t>в том числе:</t>
  </si>
  <si>
    <t>2.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</si>
  <si>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</si>
  <si>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</si>
  <si>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</si>
  <si>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2 лет</t>
  </si>
  <si>
    <t xml:space="preserve">3. Бюджетные кредиты от других бюджетов бюджетной системы Российской Федерации, в том числе: </t>
  </si>
  <si>
    <t>в соответствии с бюджетным законодательством</t>
  </si>
  <si>
    <t>Погашение муниципальными районами кредитов от кредитных организаций в валюте Российской Федерации</t>
  </si>
  <si>
    <t>Субсидии на реализацию мероприятий по модернизации школьных систем образования</t>
  </si>
  <si>
    <t>000 202 25750 00 0000 150</t>
  </si>
  <si>
    <t xml:space="preserve">Прочие неналоговые доходы </t>
  </si>
  <si>
    <t>000 1 17 05000 00 0000 180</t>
  </si>
  <si>
    <t>Прочие безвозмездные поступления в бюджеты муниципальных районов</t>
  </si>
  <si>
    <t>000 2 07 05030 05 0000 180</t>
  </si>
  <si>
    <t>Платежи от государственных и муниципальных унитарных предприятий</t>
  </si>
  <si>
    <t>000 1 11 07000 00 0000 120</t>
  </si>
  <si>
    <t>000 2 02 49999 00 0000 150</t>
  </si>
  <si>
    <t>Прочие межбюджетные трансферты, передаваемые бюджетам</t>
  </si>
  <si>
    <t xml:space="preserve">Муниципальная программа "Развитие образования Черемховского района" </t>
  </si>
  <si>
    <t>6100000000</t>
  </si>
  <si>
    <t/>
  </si>
  <si>
    <t xml:space="preserve">Подпрограмма "Развитие дошкольного, общего и дополнительного образования" 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</si>
  <si>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</si>
  <si>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</si>
  <si>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</si>
  <si>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</si>
  <si>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</si>
  <si>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</si>
  <si>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</si>
  <si>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Дошкольное образование</t>
  </si>
  <si>
    <t>Капитальный ремонт учреждений образования, культуры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</si>
  <si>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</si>
  <si>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</si>
  <si>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</si>
  <si>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Профессиональная подготовка, переподготовка и повышение квалификации</t>
  </si>
  <si>
    <t>Обеспечение деятельности муниципальных учреждений</t>
  </si>
  <si>
    <t>6110120290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</si>
  <si>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</si>
  <si>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</si>
  <si>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</si>
  <si>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</si>
  <si>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</si>
  <si>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</si>
  <si>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по капитальному ремонту образовательных организаций</t>
  </si>
  <si>
    <t>61101S2050</t>
  </si>
  <si>
    <t>Реализация мероприятий перечня проектов народных инициатив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</si>
  <si>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</si>
  <si>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61101S2949</t>
  </si>
  <si>
    <t>Основное мероприятие: Повышение эффективности общего образования</t>
  </si>
  <si>
    <t>6110200000</t>
  </si>
  <si>
    <t>6110220001</t>
  </si>
  <si>
    <t>Общее образование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</si>
  <si>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</si>
  <si>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</si>
  <si>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</si>
  <si>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</si>
  <si>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</si>
  <si>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</si>
  <si>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</si>
  <si>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</si>
  <si>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</si>
  <si>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</si>
  <si>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6110220290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</si>
  <si>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</si>
  <si>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6110253031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</si>
  <si>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</si>
  <si>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</si>
  <si>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</si>
  <si>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</si>
  <si>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Охрана семьи и детства</t>
  </si>
  <si>
    <t>Осуществление областных государственных полномочий по обеспечению бесплатным двухразовым питанием детей-инвалидов</t>
  </si>
  <si>
    <t>6110273180</t>
  </si>
  <si>
    <t>Социальное обеспечение и иные выплаты населению</t>
  </si>
  <si>
    <t>300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</si>
  <si>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</si>
  <si>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</si>
  <si>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Реализация мероприятий по модернизации школьных систем образования</t>
  </si>
  <si>
    <t>61102L7500</t>
  </si>
  <si>
    <t>61102S2050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</si>
  <si>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</si>
  <si>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</si>
  <si>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61102S2949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</si>
  <si>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</si>
  <si>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</si>
  <si>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</si>
  <si>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61102S2976</t>
  </si>
  <si>
    <t>Основное мероприятие: Развитие системы дополнительного образования</t>
  </si>
  <si>
    <t>6110300000</t>
  </si>
  <si>
    <t>6110320001</t>
  </si>
  <si>
    <t>Дополнительное образование детей</t>
  </si>
  <si>
    <t>6110320003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</si>
  <si>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</si>
  <si>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</si>
  <si>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61103S2972</t>
  </si>
  <si>
    <t>Региональный проект «Успех каждого ребенка»</t>
  </si>
  <si>
    <t>611E200000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</si>
  <si>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</si>
  <si>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611E250971</t>
  </si>
  <si>
    <t xml:space="preserve">Подпрограмма "Обеспечение реализации муниципальной программы и прочие мероприятия в области образования" 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</si>
  <si>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</si>
  <si>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</si>
  <si>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</si>
  <si>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</si>
  <si>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</si>
  <si>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Другие вопросы в области образования</t>
  </si>
  <si>
    <t>6120120290</t>
  </si>
  <si>
    <t>61201S2972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</si>
  <si>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</si>
  <si>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</si>
  <si>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</si>
  <si>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</si>
  <si>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</si>
  <si>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</si>
  <si>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</si>
  <si>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</si>
  <si>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Основное мероприятие: Развитие системы отдыха и оздоровления</t>
  </si>
  <si>
    <t>6120400000</t>
  </si>
  <si>
    <t>6120420003</t>
  </si>
  <si>
    <t>Молодежная политика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</si>
  <si>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</si>
  <si>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</si>
  <si>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 xml:space="preserve">Муниципальная программа "Сохранение и развитие культуры в Черемховском районном муниципальном образовании " </t>
  </si>
  <si>
    <t>6200000000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</si>
  <si>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</si>
  <si>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6210000000</t>
  </si>
  <si>
    <t>Основное мероприятие: Музейное дело</t>
  </si>
  <si>
    <t>6210100000</t>
  </si>
  <si>
    <t>6210120290</t>
  </si>
  <si>
    <t>Культура</t>
  </si>
  <si>
    <t>62101S2972</t>
  </si>
  <si>
    <t>Основное мероприятие: Организация библиотечного обслуживания</t>
  </si>
  <si>
    <t>6210200000</t>
  </si>
  <si>
    <t>6210220290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</si>
  <si>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</si>
  <si>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62102L519A</t>
  </si>
  <si>
    <t>Мероприятия по капитальному ремонту объектов муниципальной собственности в сфере культуры</t>
  </si>
  <si>
    <t>62102S2120</t>
  </si>
  <si>
    <t>62102S2972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</si>
  <si>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</si>
  <si>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</si>
  <si>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</si>
  <si>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</si>
  <si>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</si>
  <si>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</si>
  <si>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62103S2972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</si>
  <si>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</si>
  <si>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</si>
  <si>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</si>
  <si>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</si>
  <si>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6210420290</t>
  </si>
  <si>
    <t>62104S2120</t>
  </si>
  <si>
    <t>62104S2972</t>
  </si>
  <si>
    <t>Региональный проект "Обеспечение качественно нового уровня развития инфраструктуры культуры ("Культурная среда")"</t>
  </si>
  <si>
    <t>621A100000</t>
  </si>
  <si>
    <t>Техническое оснащение муниципальных музеев</t>
  </si>
  <si>
    <t>621A155900</t>
  </si>
  <si>
    <t>Подпрограмма "Обеспечение реализации муниципальной программы и прочие мероприятия в области культуры"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</si>
  <si>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</si>
  <si>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</si>
  <si>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</si>
  <si>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</si>
  <si>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</si>
  <si>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Другие вопросы в области культуры, кинематографии</t>
  </si>
  <si>
    <t>62201S2972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</si>
  <si>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</si>
  <si>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6300000000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</si>
  <si>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</si>
  <si>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6310000000</t>
  </si>
  <si>
    <t>Капитальные вложения в объекты государственной (муниципальной) собственности</t>
  </si>
  <si>
    <t>400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</si>
  <si>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</si>
  <si>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</si>
  <si>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</si>
  <si>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</si>
  <si>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Другие общегосударственные вопросы</t>
  </si>
  <si>
    <t>Поощрение общественных инициатив для активизации деятельности территориального общественного самоуправления</t>
  </si>
  <si>
    <t>6310300000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</si>
  <si>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</si>
  <si>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6310320069</t>
  </si>
  <si>
    <t xml:space="preserve">Подпрограмма "Охрана окружающей среды на территории Черемховского районного муниципального образования" </t>
  </si>
  <si>
    <t>6320000000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</si>
  <si>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</si>
  <si>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</si>
  <si>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</si>
  <si>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</si>
  <si>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</si>
  <si>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</si>
  <si>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</si>
  <si>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</si>
  <si>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6320373120</t>
  </si>
  <si>
    <t>Сельское хозяйство и рыболовство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</si>
  <si>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</si>
  <si>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</si>
  <si>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</si>
  <si>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</si>
  <si>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</si>
  <si>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</si>
  <si>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</si>
  <si>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</si>
  <si>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</si>
  <si>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</si>
  <si>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</si>
  <si>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</si>
  <si>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</si>
  <si>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</si>
  <si>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Другие вопросы в области жилищно-коммунального хозяйства</t>
  </si>
  <si>
    <t>63401S2972</t>
  </si>
  <si>
    <t>Основное мероприятие: Осуществление отдельных областных государственных полномочий</t>
  </si>
  <si>
    <t>6340200000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</si>
  <si>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</si>
  <si>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6340273040</t>
  </si>
  <si>
    <t>Социальное обеспечение населения</t>
  </si>
  <si>
    <t>Другие вопросы в области национальной экономики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</si>
  <si>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</si>
  <si>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6400000000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</si>
  <si>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</si>
  <si>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</si>
  <si>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</si>
  <si>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</si>
  <si>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</si>
  <si>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</si>
  <si>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</si>
  <si>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6410120290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</si>
  <si>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</si>
  <si>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6410173200</t>
  </si>
  <si>
    <t>64101S2972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</si>
  <si>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</si>
  <si>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</si>
  <si>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</si>
  <si>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</si>
  <si>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</si>
  <si>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</si>
  <si>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Обслуживание государственного внутреннего и муниципального долга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</si>
  <si>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</si>
  <si>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</si>
  <si>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</si>
  <si>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</si>
  <si>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Выравнивание уровня бюджетной обеспеченности поселений</t>
  </si>
  <si>
    <t>6420120014</t>
  </si>
  <si>
    <t>Межбюджетные трансферты</t>
  </si>
  <si>
    <t>500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</si>
  <si>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</si>
  <si>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</si>
  <si>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</si>
  <si>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Прочие межбюджетные трансферты общего характера</t>
  </si>
  <si>
    <t>6420173200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</si>
  <si>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</si>
  <si>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</si>
  <si>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</si>
  <si>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</si>
  <si>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</si>
  <si>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</si>
  <si>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</si>
  <si>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</si>
  <si>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</si>
  <si>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</si>
  <si>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</si>
  <si>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</si>
  <si>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</si>
  <si>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</si>
  <si>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</si>
  <si>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</si>
  <si>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Жилищное хозяйство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</si>
  <si>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</si>
  <si>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</si>
  <si>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</si>
  <si>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</si>
  <si>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</si>
  <si>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</si>
  <si>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</si>
  <si>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</si>
  <si>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</si>
  <si>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</si>
  <si>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65201S2972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</si>
  <si>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</si>
  <si>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</si>
  <si>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</si>
  <si>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</si>
  <si>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Периодическая печать и издательства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</si>
  <si>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</si>
  <si>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</si>
  <si>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</si>
  <si>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</si>
  <si>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</si>
  <si>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</si>
  <si>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65301S2972</t>
  </si>
  <si>
    <t xml:space="preserve">Муниципальная программа "Муниципальное управление в Черемховском районном муниципальном образовании" </t>
  </si>
  <si>
    <t>6600000000</t>
  </si>
  <si>
    <t>Подпрограмма "Развитие системы управления муниципальным образованием"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</si>
  <si>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</si>
  <si>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</si>
  <si>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</si>
  <si>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</si>
  <si>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</si>
  <si>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</si>
  <si>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</si>
  <si>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</si>
  <si>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</si>
  <si>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</si>
  <si>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</si>
  <si>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</si>
  <si>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</si>
  <si>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Пенсионное обеспечение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</si>
  <si>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</si>
  <si>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</si>
  <si>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</si>
  <si>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</si>
  <si>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</si>
  <si>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</si>
  <si>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</si>
  <si>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</si>
  <si>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</si>
  <si>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</si>
  <si>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</si>
  <si>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</si>
  <si>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</si>
  <si>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66105S2972</t>
  </si>
  <si>
    <t>Основное мероприятие: Обеспечение деятельности мэра муниципального района</t>
  </si>
  <si>
    <t>6610600000</t>
  </si>
  <si>
    <t>66106S2972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</si>
  <si>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</si>
  <si>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</si>
  <si>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</si>
  <si>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</si>
  <si>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</si>
  <si>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Судебная система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</si>
  <si>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</si>
  <si>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</si>
  <si>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</si>
  <si>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</si>
  <si>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</si>
  <si>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</si>
  <si>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</si>
  <si>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</si>
  <si>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</si>
  <si>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</si>
  <si>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Подпрограмма "Развитие предпринимательства"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</si>
  <si>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</si>
  <si>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</si>
  <si>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</si>
  <si>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</si>
  <si>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</si>
  <si>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</t>
  </si>
  <si>
    <t>6700000000</t>
  </si>
  <si>
    <t>Подпрограмма "Повышение безопасности дорожного движения в Черемховском районном муниципальном образовании"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</si>
  <si>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</si>
  <si>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</si>
  <si>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</si>
  <si>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</si>
  <si>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</si>
  <si>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</si>
  <si>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</si>
  <si>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Дорожное хозяйство (дорожные фонды)</t>
  </si>
  <si>
    <t>Подпрограмма "Улучшение условий и охраны труда в Черемховском районном муниципальном образовании"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</si>
  <si>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</si>
  <si>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</si>
  <si>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</si>
  <si>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</si>
  <si>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</si>
  <si>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</si>
  <si>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</si>
  <si>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</si>
  <si>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</si>
  <si>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</si>
  <si>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</si>
  <si>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</si>
  <si>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</si>
  <si>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</si>
  <si>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</si>
  <si>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</si>
  <si>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</si>
  <si>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</si>
  <si>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</si>
  <si>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</si>
  <si>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</si>
  <si>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</si>
  <si>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</si>
  <si>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6730220290</t>
  </si>
  <si>
    <t>Другие вопросы в области национальной безопасности и правоохранительной деятельности</t>
  </si>
  <si>
    <t>67302S2972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</si>
  <si>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</si>
  <si>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6800000000</t>
  </si>
  <si>
    <t>Подпрограмма "Молодежная политика в Черемховском районном муниципальном образовании"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</si>
  <si>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</si>
  <si>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</si>
  <si>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</si>
  <si>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</si>
  <si>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</si>
  <si>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</si>
  <si>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</si>
  <si>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Подпрограмма "Развитие физической культуры и спорта в Черемховском районном муниципальном образовании"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</si>
  <si>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</si>
  <si>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</si>
  <si>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</si>
  <si>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</si>
  <si>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</si>
  <si>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Физическая культура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</si>
  <si>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</si>
  <si>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</si>
  <si>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</si>
  <si>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</si>
  <si>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</si>
  <si>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</si>
  <si>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</si>
  <si>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</si>
  <si>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</si>
  <si>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</si>
  <si>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</si>
  <si>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68202S2390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</si>
  <si>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</si>
  <si>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</si>
  <si>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</si>
  <si>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</si>
  <si>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</si>
  <si>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</si>
  <si>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</si>
  <si>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</si>
  <si>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</si>
  <si>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</si>
  <si>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</si>
  <si>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</si>
  <si>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</si>
  <si>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</si>
  <si>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</si>
  <si>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</si>
  <si>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</si>
  <si>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</si>
  <si>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Подпрограмма "Развитие туризма в Черемховском районном муниципальном образовании"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</si>
  <si>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</si>
  <si>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</si>
  <si>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</si>
  <si>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</si>
  <si>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</si>
  <si>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</si>
  <si>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</si>
  <si>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</si>
  <si>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</si>
  <si>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</si>
  <si>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</si>
  <si>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Муниципальная программа "Здоровье населения в Черемховском районном муниципальном образовании"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</si>
  <si>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</si>
  <si>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</si>
  <si>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</si>
  <si>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</si>
  <si>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</si>
  <si>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</si>
  <si>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</si>
  <si>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</si>
  <si>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</si>
  <si>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</si>
  <si>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</si>
  <si>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</si>
  <si>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</si>
  <si>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</si>
  <si>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</si>
  <si>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</si>
  <si>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</si>
  <si>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</si>
  <si>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</si>
  <si>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</si>
  <si>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</si>
  <si>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</si>
  <si>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Другие вопросы в области социальной политики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</si>
  <si>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</si>
  <si>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</si>
  <si>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</si>
  <si>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</si>
  <si>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</si>
  <si>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</si>
  <si>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</si>
  <si>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</si>
  <si>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</si>
  <si>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</si>
  <si>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</si>
  <si>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</si>
  <si>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</si>
  <si>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</si>
  <si>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</si>
  <si>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</si>
  <si>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</si>
  <si>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7020120159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</si>
  <si>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</si>
  <si>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</si>
  <si>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</si>
  <si>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</si>
  <si>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</si>
  <si>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</si>
  <si>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80101S2972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</si>
  <si>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</si>
  <si>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управления представительного органа муниципального образования</t>
  </si>
  <si>
    <t>8010200000</t>
  </si>
  <si>
    <t>8010220190</t>
  </si>
  <si>
    <t>80102S2972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</si>
  <si>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</si>
  <si>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</si>
  <si>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</si>
  <si>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</si>
  <si>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80201S2972</t>
  </si>
  <si>
    <t>Аппарат управления контрольно - счетной палаты муниципального образования</t>
  </si>
  <si>
    <t>8020200000</t>
  </si>
  <si>
    <t>8020220190</t>
  </si>
  <si>
    <t>80202S2972</t>
  </si>
  <si>
    <t>Проведение выборов и референдумов</t>
  </si>
  <si>
    <t>8030000000</t>
  </si>
  <si>
    <t>Проведение выборов главы муниципального образования</t>
  </si>
  <si>
    <t>8030100000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</si>
  <si>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</si>
  <si>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</si>
  <si>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</si>
  <si>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</si>
  <si>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</si>
  <si>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</si>
  <si>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</si>
  <si>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Резервные фонды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</si>
  <si>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</si>
  <si>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</si>
  <si>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</si>
  <si>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</si>
  <si>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Мобилизационная подготовка экономики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</si>
  <si>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</si>
  <si>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</si>
  <si>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</si>
  <si>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</si>
  <si>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80601S2370</t>
  </si>
  <si>
    <t>Наименование показателя</t>
  </si>
  <si>
    <t xml:space="preserve">Сумма, тыс. руб. </t>
  </si>
  <si>
    <t>целевой статьи</t>
  </si>
  <si>
    <t>вида расходов</t>
  </si>
  <si>
    <t>раздела, подраздела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</si>
  <si>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</si>
  <si>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</si>
  <si>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Отдел по культуре и библиотечному обслуживанию АЧРМО</t>
  </si>
  <si>
    <t>ОБРАЗОВАНИЕ</t>
  </si>
  <si>
    <t>КУЛЬТУРА, КИНЕМАТОГРАФИЯ</t>
  </si>
  <si>
    <t>Отдел образования АЧРМО</t>
  </si>
  <si>
    <t>СОЦИАЛЬНАЯ ПОЛИТИКА</t>
  </si>
  <si>
    <t>Финансовое управление администрации ЧРМО</t>
  </si>
  <si>
    <t>ОБЩЕГОСУДАРСТВЕННЫЕ ВОПРОСЫ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</si>
  <si>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</si>
  <si>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</si>
  <si>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ЧРМО</t>
  </si>
  <si>
    <t>НАЦИОНАЛЬНАЯ ЭКОНОМИКА</t>
  </si>
  <si>
    <t>ЖИЛИЩНО-КОММУНАЛЬНОЕ ХОЗЯЙСТВО</t>
  </si>
  <si>
    <t>СРЕДСТВА МАССОВОЙ ИНФОРМАЦИИ</t>
  </si>
  <si>
    <t>Дума ЧРМО</t>
  </si>
  <si>
    <t>Администрация ЧРМО</t>
  </si>
  <si>
    <t>НАЦИОНАЛЬНАЯ ОБОРОНА</t>
  </si>
  <si>
    <t>ЗДРАВООХРАНЕНИЕ</t>
  </si>
  <si>
    <t>ФИЗИЧЕСКАЯ КУЛЬТУРА И СПОРТ</t>
  </si>
  <si>
    <t>Управление жилищно-коммунального хозяйства, строительства, транспорта, связи и экологии АЧРМО</t>
  </si>
  <si>
    <t>НАЦИОНАЛЬНАЯ БЕЗОПАСНОСТЬ И ПРАВООХРАНИТЕЛЬНАЯ ДЕЯТЕЛЬНОСТЬ</t>
  </si>
  <si>
    <t>ОХРАНА ОКРУЖАЮЩЕЙ СРЕДЫ</t>
  </si>
  <si>
    <t>Контрольно-счетная палата ЧРМО</t>
  </si>
  <si>
    <t>Сумма, тыс. руб.</t>
  </si>
  <si>
    <t>ГРБС</t>
  </si>
  <si>
    <t>раздела</t>
  </si>
  <si>
    <t>подраздела</t>
  </si>
  <si>
    <t>Ведомственная структура расходов бюджета Черемховского районного муниципального образования на плановый период 2023 и 2024 годов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</si>
  <si>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</si>
  <si>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Сумма, тыс.руб.</t>
  </si>
  <si>
    <t>Распределение бюджетных ассигнований по разделам, подразделам классификации расходов бюджетов на 2022 год</t>
  </si>
  <si>
    <t xml:space="preserve">Распределение  дотаций на выравнивание бюджетной обеспеченности поселений из бюджета Черемховского районного муниципального образования </t>
  </si>
  <si>
    <t>№п/п</t>
  </si>
  <si>
    <t>Наименование городских и сельских поселений</t>
  </si>
  <si>
    <t xml:space="preserve">Дотация на выравнивание 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</si>
  <si>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</si>
  <si>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</si>
  <si>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</si>
  <si>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</si>
  <si>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</si>
  <si>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</si>
  <si>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</si>
  <si>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</si>
  <si>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</si>
  <si>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</si>
  <si>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</si>
  <si>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</si>
  <si>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</si>
  <si>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</si>
  <si>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</si>
  <si>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</si>
  <si>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</si>
  <si>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</si>
  <si>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</si>
  <si>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</si>
  <si>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И.о. начальника финансового управления</t>
  </si>
  <si>
    <t>Т.О. Попова</t>
  </si>
  <si>
    <t xml:space="preserve">И.о. начальника финансового управления </t>
  </si>
  <si>
    <t>И.о. начальника  финансового управления</t>
  </si>
  <si>
    <t>Благоустройство</t>
  </si>
  <si>
    <t>6110120002</t>
  </si>
  <si>
    <t>6110120100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</si>
  <si>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</si>
  <si>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61101S2200</t>
  </si>
  <si>
    <t>61101S2370</t>
  </si>
  <si>
    <t>6110220100</t>
  </si>
  <si>
    <t>Ликвидация последствий чрезвычайной ситуации, связанной с произошедшими 13 июля 2022 года неблагоприятными погодными условиями, вызванными прохождением по территории Черемховского районного муниципального образования штормового ветра, который сопровождался сильным дождем и градом</t>
  </si>
  <si>
    <t>6110220300</t>
  </si>
  <si>
    <t>61102S2200</t>
  </si>
  <si>
    <t>61102S2370</t>
  </si>
  <si>
    <t xml:space="preserve"> 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</si>
  <si>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61102S2928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</si>
  <si>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</si>
  <si>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61102S2934</t>
  </si>
  <si>
    <t>6110320100</t>
  </si>
  <si>
    <t>61103S2370</t>
  </si>
  <si>
    <t>6120120100</t>
  </si>
  <si>
    <t>6210120100</t>
  </si>
  <si>
    <t>62101S2370</t>
  </si>
  <si>
    <t>62102S2370</t>
  </si>
  <si>
    <t>62103S2370</t>
  </si>
  <si>
    <t>62104S2370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</si>
  <si>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</si>
  <si>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</si>
  <si>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 (выполнение проектных и изыскательских работ)</t>
  </si>
  <si>
    <t>6310120065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</si>
  <si>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</si>
  <si>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</si>
  <si>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Основное мероприятие: Осуществление полномочий по благоустройству территорий поселений, переданных в рамках соглашений</t>
  </si>
  <si>
    <t>6340300000</t>
  </si>
  <si>
    <t>Благоустройство территории, прилегающей к МКУК «МКЦ АЧРМО» в п. Михайловка Черемховского района</t>
  </si>
  <si>
    <t>6340320071</t>
  </si>
  <si>
    <t xml:space="preserve">Подпрограмма "Градостроительная политика на территории Черемховского районного муниципального образования" 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</si>
  <si>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</si>
  <si>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</si>
  <si>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</si>
  <si>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</si>
  <si>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</si>
  <si>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Основное мероприятие: Ликвидация муниципальных унитарных предприятий</t>
  </si>
  <si>
    <t>6520300000</t>
  </si>
  <si>
    <t>Предоставление субсидии МУП "Аэропорт - Черемхово"</t>
  </si>
  <si>
    <t>6520321023</t>
  </si>
  <si>
    <t>6610620100</t>
  </si>
  <si>
    <t>6730220100</t>
  </si>
  <si>
    <t>8020220100</t>
  </si>
  <si>
    <t>8040120300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</si>
  <si>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</si>
  <si>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</si>
  <si>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2022 год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</si>
  <si>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</si>
  <si>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Ведомственная структура расходов бюджета Черемховского районного муниципального образования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</si>
</sst>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00"/>
    <numFmt numFmtId="167" formatCode="#,##0.00000"/>
    <numFmt numFmtId="168" formatCode="#,##0.0"/>
    <numFmt numFmtId="169" formatCode="#,##0.00\ &quot;₽&quot;"/>
    <numFmt numFmtId="170" formatCode="#,##0.00;[Red]\-#,##0.00;0.00"/>
    <numFmt numFmtId="171" formatCode="#,##0.0;[Red]\-#,##0.0;0.0"/>
    <numFmt numFmtId="172" formatCode="0000;[Red]\-0000;&quot;&quot;"/>
    <numFmt numFmtId="173" formatCode="000;[Red]\-000;&quot;&quot;"/>
    <numFmt numFmtId="174" formatCode="0000000000;[Red]\-0000000000;&quot;&quot;"/>
    <numFmt numFmtId="175" formatCode="000\.00\.000\.0"/>
    <numFmt numFmtId="176" formatCode="00;[Red]\-00;&quot;&quot;"/>
    <numFmt numFmtId="177" formatCode="000"/>
    <numFmt numFmtId="178" formatCode="00;[Red]\-00;&quot;₽&quot;"/>
    <numFmt numFmtId="179" formatCode="0.0"/>
  </numFmts>
  <fonts count="4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4">
    <xf numFmtId="0" fontId="0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165" fontId="1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64" fontId="8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11" fillId="0" borderId="0"/>
    <xf numFmtId="164" fontId="40" fillId="0" borderId="0" applyFont="0" applyFill="0" applyBorder="0" applyAlignment="0" applyProtection="0"/>
  </cellStyleXfs>
  <cellXfs count="250">
    <xf numFmtId="0" fontId="0" fillId="0" borderId="0" xfId="0"/>
    <xf numFmtId="0" fontId="11" fillId="0" borderId="0" xfId="5"/>
    <xf numFmtId="0" fontId="20" fillId="0" borderId="0" xfId="0" applyFont="1" applyAlignment="1">
      <alignment horizontal="left" readingOrder="2"/>
    </xf>
    <xf numFmtId="166" fontId="15" fillId="2" borderId="0" xfId="5" applyNumberFormat="1" applyFont="1" applyFill="1"/>
    <xf numFmtId="0" fontId="18" fillId="0" borderId="0" xfId="199" applyFont="1" applyFill="1"/>
    <xf numFmtId="0" fontId="19" fillId="0" borderId="0" xfId="199" applyFont="1" applyFill="1" applyAlignment="1">
      <alignment horizontal="center" vertical="center" wrapText="1"/>
    </xf>
    <xf numFmtId="166" fontId="16" fillId="0" borderId="0" xfId="5" applyNumberFormat="1" applyFont="1" applyFill="1" applyAlignment="1">
      <alignment horizontal="right"/>
    </xf>
    <xf numFmtId="0" fontId="22" fillId="0" borderId="1" xfId="199" applyFont="1" applyFill="1" applyBorder="1" applyAlignment="1">
      <alignment horizontal="center" vertical="center"/>
    </xf>
    <xf numFmtId="0" fontId="22" fillId="0" borderId="1" xfId="199" applyFont="1" applyFill="1" applyBorder="1" applyAlignment="1">
      <alignment horizontal="center" vertical="center" wrapText="1"/>
    </xf>
    <xf numFmtId="168" fontId="11" fillId="0" borderId="0" xfId="5" applyNumberFormat="1"/>
    <xf numFmtId="0" fontId="24" fillId="0" borderId="0" xfId="5" applyFont="1"/>
    <xf numFmtId="167" fontId="24" fillId="0" borderId="0" xfId="5" applyNumberFormat="1" applyFont="1"/>
    <xf numFmtId="0" fontId="25" fillId="0" borderId="1" xfId="5" applyFont="1" applyBorder="1" applyAlignment="1">
      <alignment horizontal="center"/>
    </xf>
    <xf numFmtId="0" fontId="23" fillId="0" borderId="1" xfId="5" applyFont="1" applyBorder="1" applyAlignment="1">
      <alignment horizontal="left" wrapText="1"/>
    </xf>
    <xf numFmtId="0" fontId="25" fillId="0" borderId="1" xfId="203" applyFont="1" applyBorder="1" applyAlignment="1" applyProtection="1">
      <alignment wrapText="1"/>
    </xf>
    <xf numFmtId="0" fontId="25" fillId="0" borderId="1" xfId="5" applyFont="1" applyBorder="1" applyAlignment="1">
      <alignment horizontal="center" vertical="center" wrapText="1"/>
    </xf>
    <xf numFmtId="0" fontId="25" fillId="0" borderId="0" xfId="5" applyFont="1"/>
    <xf numFmtId="0" fontId="22" fillId="0" borderId="1" xfId="199" applyFont="1" applyFill="1" applyBorder="1" applyAlignment="1"/>
    <xf numFmtId="0" fontId="17" fillId="0" borderId="1" xfId="203" applyFont="1" applyBorder="1" applyAlignment="1" applyProtection="1">
      <alignment wrapText="1"/>
    </xf>
    <xf numFmtId="0" fontId="17" fillId="0" borderId="1" xfId="199" applyFont="1" applyFill="1" applyBorder="1" applyAlignment="1">
      <alignment horizontal="center" vertical="center"/>
    </xf>
    <xf numFmtId="0" fontId="22" fillId="0" borderId="1" xfId="199" applyFont="1" applyFill="1" applyBorder="1" applyAlignment="1">
      <alignment wrapText="1"/>
    </xf>
    <xf numFmtId="0" fontId="17" fillId="2" borderId="1" xfId="199" applyFont="1" applyFill="1" applyBorder="1" applyAlignment="1">
      <alignment horizontal="center" vertical="center"/>
    </xf>
    <xf numFmtId="0" fontId="11" fillId="2" borderId="0" xfId="5" applyFill="1"/>
    <xf numFmtId="0" fontId="22" fillId="2" borderId="1" xfId="199" applyFont="1" applyFill="1" applyBorder="1" applyAlignment="1">
      <alignment wrapText="1"/>
    </xf>
    <xf numFmtId="0" fontId="22" fillId="2" borderId="1" xfId="199" applyFont="1" applyFill="1" applyBorder="1" applyAlignment="1">
      <alignment horizontal="center" vertical="center"/>
    </xf>
    <xf numFmtId="0" fontId="25" fillId="0" borderId="1" xfId="5" applyFont="1" applyBorder="1" applyAlignment="1">
      <alignment wrapText="1"/>
    </xf>
    <xf numFmtId="0" fontId="24" fillId="2" borderId="0" xfId="5" applyFont="1" applyFill="1"/>
    <xf numFmtId="0" fontId="25" fillId="0" borderId="1" xfId="199" applyFont="1" applyFill="1" applyBorder="1" applyAlignment="1">
      <alignment wrapText="1"/>
    </xf>
    <xf numFmtId="168" fontId="23" fillId="0" borderId="1" xfId="5" applyNumberFormat="1" applyFont="1" applyFill="1" applyBorder="1" applyAlignment="1" applyProtection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11" fillId="0" borderId="0" xfId="5" applyFont="1"/>
    <xf numFmtId="0" fontId="24" fillId="0" borderId="0" xfId="5" applyFont="1" applyFill="1"/>
    <xf numFmtId="0" fontId="17" fillId="0" borderId="1" xfId="170" applyFont="1" applyFill="1" applyBorder="1" applyAlignment="1">
      <alignment wrapText="1"/>
    </xf>
    <xf numFmtId="0" fontId="11" fillId="0" borderId="0" xfId="5" applyFill="1"/>
    <xf numFmtId="0" fontId="22" fillId="0" borderId="0" xfId="199" applyFont="1" applyFill="1" applyBorder="1" applyAlignment="1">
      <alignment wrapText="1"/>
    </xf>
    <xf numFmtId="0" fontId="22" fillId="0" borderId="0" xfId="199" applyFont="1" applyFill="1" applyBorder="1" applyAlignment="1">
      <alignment horizontal="center" vertical="center"/>
    </xf>
    <xf numFmtId="168" fontId="25" fillId="2" borderId="1" xfId="199" applyNumberFormat="1" applyFont="1" applyFill="1" applyBorder="1" applyAlignment="1">
      <alignment vertical="center"/>
    </xf>
    <xf numFmtId="168" fontId="23" fillId="2" borderId="1" xfId="5" applyNumberFormat="1" applyFont="1" applyFill="1" applyBorder="1" applyAlignment="1">
      <alignment horizontal="center" vertical="center" wrapText="1"/>
    </xf>
    <xf numFmtId="168" fontId="24" fillId="0" borderId="0" xfId="5" applyNumberFormat="1" applyFont="1"/>
    <xf numFmtId="0" fontId="17" fillId="0" borderId="2" xfId="199" applyFont="1" applyFill="1" applyBorder="1" applyAlignment="1">
      <alignment horizontal="center" vertical="center"/>
    </xf>
    <xf numFmtId="168" fontId="25" fillId="2" borderId="0" xfId="5" applyNumberFormat="1" applyFont="1" applyFill="1"/>
    <xf numFmtId="0" fontId="17" fillId="0" borderId="0" xfId="199" applyFont="1" applyFill="1"/>
    <xf numFmtId="168" fontId="15" fillId="2" borderId="0" xfId="5" applyNumberFormat="1" applyFont="1" applyFill="1"/>
    <xf numFmtId="0" fontId="15" fillId="0" borderId="0" xfId="5" applyFont="1" applyFill="1"/>
    <xf numFmtId="0" fontId="15" fillId="0" borderId="0" xfId="5" applyFont="1" applyFill="1" applyBorder="1"/>
    <xf numFmtId="0" fontId="11" fillId="0" borderId="0" xfId="5" applyBorder="1"/>
    <xf numFmtId="0" fontId="27" fillId="0" borderId="6" xfId="4" applyFont="1" applyBorder="1" applyAlignment="1">
      <alignment horizontal="center" wrapText="1"/>
    </xf>
    <xf numFmtId="0" fontId="27" fillId="0" borderId="7" xfId="4" applyFont="1" applyBorder="1" applyAlignment="1">
      <alignment horizontal="center" wrapText="1"/>
    </xf>
    <xf numFmtId="0" fontId="27" fillId="0" borderId="6" xfId="4" applyFont="1" applyBorder="1" applyAlignment="1">
      <alignment horizontal="center" vertical="center"/>
    </xf>
    <xf numFmtId="168" fontId="27" fillId="0" borderId="7" xfId="4" applyNumberFormat="1" applyFont="1" applyBorder="1" applyAlignment="1">
      <alignment horizontal="center" vertical="center"/>
    </xf>
    <xf numFmtId="0" fontId="27" fillId="0" borderId="1" xfId="4" applyFont="1" applyBorder="1" applyAlignment="1">
      <alignment vertical="center" wrapText="1"/>
    </xf>
    <xf numFmtId="0" fontId="27" fillId="0" borderId="9" xfId="4" applyFont="1" applyBorder="1" applyAlignment="1">
      <alignment horizontal="center" vertical="center"/>
    </xf>
    <xf numFmtId="0" fontId="31" fillId="0" borderId="1" xfId="0" applyFont="1" applyBorder="1" applyAlignment="1">
      <alignment horizontal="justify" vertical="top" wrapText="1"/>
    </xf>
    <xf numFmtId="0" fontId="28" fillId="0" borderId="9" xfId="4" applyFont="1" applyBorder="1" applyAlignment="1">
      <alignment horizontal="center" vertical="center"/>
    </xf>
    <xf numFmtId="168" fontId="28" fillId="0" borderId="7" xfId="4" applyNumberFormat="1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28" fillId="0" borderId="4" xfId="5" applyFont="1" applyFill="1" applyBorder="1" applyAlignment="1">
      <alignment horizontal="center" vertical="center"/>
    </xf>
    <xf numFmtId="168" fontId="28" fillId="0" borderId="7" xfId="4" applyNumberFormat="1" applyFont="1" applyBorder="1" applyAlignment="1">
      <alignment horizontal="center" vertical="center" wrapText="1"/>
    </xf>
    <xf numFmtId="0" fontId="28" fillId="0" borderId="1" xfId="4" applyFont="1" applyBorder="1" applyAlignment="1">
      <alignment vertical="center" wrapText="1"/>
    </xf>
    <xf numFmtId="0" fontId="28" fillId="0" borderId="10" xfId="4" applyFont="1" applyBorder="1" applyAlignment="1">
      <alignment horizontal="center" vertical="center"/>
    </xf>
    <xf numFmtId="168" fontId="28" fillId="0" borderId="11" xfId="4" applyNumberFormat="1" applyFont="1" applyBorder="1" applyAlignment="1">
      <alignment horizontal="center" vertical="center"/>
    </xf>
    <xf numFmtId="0" fontId="28" fillId="0" borderId="12" xfId="4" applyFont="1" applyBorder="1" applyAlignment="1">
      <alignment horizontal="center" vertical="center"/>
    </xf>
    <xf numFmtId="168" fontId="28" fillId="0" borderId="1" xfId="4" applyNumberFormat="1" applyFont="1" applyBorder="1" applyAlignment="1">
      <alignment horizontal="center" vertical="center"/>
    </xf>
    <xf numFmtId="0" fontId="27" fillId="0" borderId="1" xfId="4" applyFont="1" applyBorder="1" applyAlignment="1">
      <alignment wrapText="1"/>
    </xf>
    <xf numFmtId="0" fontId="28" fillId="0" borderId="1" xfId="4" applyFont="1" applyBorder="1" applyAlignment="1">
      <alignment wrapText="1"/>
    </xf>
    <xf numFmtId="0" fontId="28" fillId="0" borderId="0" xfId="4" applyFont="1" applyFill="1" applyBorder="1" applyAlignment="1">
      <alignment wrapText="1"/>
    </xf>
    <xf numFmtId="0" fontId="28" fillId="0" borderId="0" xfId="5" applyFont="1" applyAlignment="1">
      <alignment horizontal="right"/>
    </xf>
    <xf numFmtId="0" fontId="11" fillId="0" borderId="0" xfId="5" applyAlignment="1">
      <alignment horizontal="right"/>
    </xf>
    <xf numFmtId="0" fontId="27" fillId="0" borderId="1" xfId="4" applyFont="1" applyBorder="1" applyAlignment="1">
      <alignment horizontal="center" wrapText="1"/>
    </xf>
    <xf numFmtId="0" fontId="27" fillId="0" borderId="1" xfId="4" applyFont="1" applyBorder="1" applyAlignment="1">
      <alignment horizontal="center" vertical="center"/>
    </xf>
    <xf numFmtId="168" fontId="27" fillId="0" borderId="1" xfId="4" applyNumberFormat="1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/>
    </xf>
    <xf numFmtId="168" fontId="28" fillId="0" borderId="1" xfId="4" applyNumberFormat="1" applyFont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189" applyFont="1" applyFill="1" applyAlignment="1"/>
    <xf numFmtId="0" fontId="33" fillId="0" borderId="0" xfId="0" applyFont="1" applyAlignment="1">
      <alignment horizontal="left" readingOrder="2"/>
    </xf>
    <xf numFmtId="0" fontId="25" fillId="0" borderId="0" xfId="0" applyFont="1" applyFill="1"/>
    <xf numFmtId="0" fontId="28" fillId="0" borderId="0" xfId="189" applyFont="1" applyFill="1"/>
    <xf numFmtId="0" fontId="28" fillId="0" borderId="0" xfId="189" applyFont="1" applyFill="1" applyAlignment="1">
      <alignment horizontal="center" wrapText="1"/>
    </xf>
    <xf numFmtId="0" fontId="28" fillId="0" borderId="0" xfId="189" applyFont="1" applyFill="1" applyAlignment="1">
      <alignment horizontal="right" vertical="center"/>
    </xf>
    <xf numFmtId="169" fontId="27" fillId="0" borderId="13" xfId="189" applyNumberFormat="1" applyFont="1" applyFill="1" applyBorder="1" applyAlignment="1">
      <alignment horizontal="center" vertical="center" wrapText="1"/>
    </xf>
    <xf numFmtId="0" fontId="27" fillId="0" borderId="3" xfId="189" applyFont="1" applyFill="1" applyBorder="1" applyAlignment="1">
      <alignment horizontal="center" vertical="center" wrapText="1"/>
    </xf>
    <xf numFmtId="0" fontId="27" fillId="0" borderId="1" xfId="189" applyFont="1" applyFill="1" applyBorder="1" applyAlignment="1">
      <alignment horizontal="center" vertical="center" wrapText="1"/>
    </xf>
    <xf numFmtId="0" fontId="28" fillId="3" borderId="1" xfId="189" applyFont="1" applyFill="1" applyBorder="1" applyAlignment="1">
      <alignment horizontal="left" vertical="center" wrapText="1" indent="1"/>
    </xf>
    <xf numFmtId="168" fontId="27" fillId="3" borderId="1" xfId="189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/>
    <xf numFmtId="0" fontId="27" fillId="3" borderId="1" xfId="0" applyFont="1" applyFill="1" applyBorder="1" applyAlignment="1">
      <alignment horizontal="left" vertical="center" wrapText="1" indent="1"/>
    </xf>
    <xf numFmtId="168" fontId="27" fillId="3" borderId="1" xfId="0" applyNumberFormat="1" applyFont="1" applyFill="1" applyBorder="1" applyAlignment="1">
      <alignment horizontal="center" vertical="center" wrapText="1"/>
    </xf>
    <xf numFmtId="168" fontId="28" fillId="3" borderId="1" xfId="189" applyNumberFormat="1" applyFont="1" applyFill="1" applyBorder="1" applyAlignment="1">
      <alignment horizontal="center" vertical="center" wrapText="1"/>
    </xf>
    <xf numFmtId="168" fontId="28" fillId="3" borderId="1" xfId="0" applyNumberFormat="1" applyFont="1" applyFill="1" applyBorder="1" applyAlignment="1">
      <alignment horizontal="center" vertical="center" wrapText="1"/>
    </xf>
    <xf numFmtId="168" fontId="27" fillId="0" borderId="7" xfId="4" applyNumberFormat="1" applyFont="1" applyBorder="1" applyAlignment="1">
      <alignment horizontal="center" vertical="center" wrapText="1"/>
    </xf>
    <xf numFmtId="168" fontId="23" fillId="2" borderId="1" xfId="199" applyNumberFormat="1" applyFont="1" applyFill="1" applyBorder="1" applyAlignment="1">
      <alignment vertical="center"/>
    </xf>
    <xf numFmtId="168" fontId="25" fillId="0" borderId="1" xfId="5" applyNumberFormat="1" applyFont="1" applyBorder="1" applyAlignment="1">
      <alignment vertical="center" wrapText="1"/>
    </xf>
    <xf numFmtId="168" fontId="25" fillId="2" borderId="2" xfId="5" applyNumberFormat="1" applyFont="1" applyFill="1" applyBorder="1" applyAlignment="1">
      <alignment vertical="center"/>
    </xf>
    <xf numFmtId="168" fontId="25" fillId="2" borderId="1" xfId="5" applyNumberFormat="1" applyFont="1" applyFill="1" applyBorder="1" applyAlignment="1">
      <alignment vertical="center"/>
    </xf>
    <xf numFmtId="168" fontId="23" fillId="2" borderId="1" xfId="199" applyNumberFormat="1" applyFont="1" applyFill="1" applyBorder="1" applyAlignment="1">
      <alignment horizontal="right" vertical="center"/>
    </xf>
    <xf numFmtId="168" fontId="25" fillId="2" borderId="1" xfId="199" applyNumberFormat="1" applyFont="1" applyFill="1" applyBorder="1" applyAlignment="1">
      <alignment horizontal="right" vertical="center"/>
    </xf>
    <xf numFmtId="168" fontId="17" fillId="2" borderId="1" xfId="199" applyNumberFormat="1" applyFont="1" applyFill="1" applyBorder="1" applyAlignment="1">
      <alignment vertical="center"/>
    </xf>
    <xf numFmtId="168" fontId="22" fillId="0" borderId="1" xfId="199" applyNumberFormat="1" applyFont="1" applyFill="1" applyBorder="1" applyAlignment="1">
      <alignment vertical="center"/>
    </xf>
    <xf numFmtId="168" fontId="25" fillId="2" borderId="1" xfId="5" applyNumberFormat="1" applyFont="1" applyFill="1" applyBorder="1" applyAlignment="1">
      <alignment horizontal="right" vertical="center"/>
    </xf>
    <xf numFmtId="168" fontId="23" fillId="2" borderId="1" xfId="5" applyNumberFormat="1" applyFont="1" applyFill="1" applyBorder="1" applyAlignment="1">
      <alignment horizontal="right" vertical="center"/>
    </xf>
    <xf numFmtId="168" fontId="27" fillId="0" borderId="1" xfId="4" applyNumberFormat="1" applyFont="1" applyBorder="1" applyAlignment="1">
      <alignment horizontal="center" vertical="center" wrapText="1"/>
    </xf>
    <xf numFmtId="0" fontId="28" fillId="0" borderId="0" xfId="0" applyFont="1" applyProtection="1">
      <protection hidden="1"/>
    </xf>
    <xf numFmtId="0" fontId="28" fillId="0" borderId="0" xfId="0" applyFont="1"/>
    <xf numFmtId="0" fontId="34" fillId="0" borderId="1" xfId="220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06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06" applyNumberFormat="1" applyFont="1" applyFill="1" applyBorder="1" applyAlignment="1" applyProtection="1">
      <alignment horizontal="center"/>
      <protection hidden="1"/>
    </xf>
    <xf numFmtId="0" fontId="28" fillId="0" borderId="0" xfId="0" applyFont="1" applyBorder="1" applyProtection="1">
      <protection hidden="1"/>
    </xf>
    <xf numFmtId="175" fontId="27" fillId="0" borderId="1" xfId="0" applyNumberFormat="1" applyFont="1" applyFill="1" applyBorder="1" applyAlignment="1" applyProtection="1">
      <alignment wrapText="1"/>
      <protection hidden="1"/>
    </xf>
    <xf numFmtId="171" fontId="27" fillId="0" borderId="1" xfId="0" applyNumberFormat="1" applyFont="1" applyFill="1" applyBorder="1" applyAlignment="1" applyProtection="1">
      <protection hidden="1"/>
    </xf>
    <xf numFmtId="175" fontId="28" fillId="0" borderId="1" xfId="0" applyNumberFormat="1" applyFont="1" applyFill="1" applyBorder="1" applyAlignment="1" applyProtection="1">
      <alignment wrapText="1"/>
      <protection hidden="1"/>
    </xf>
    <xf numFmtId="171" fontId="28" fillId="0" borderId="1" xfId="0" applyNumberFormat="1" applyFont="1" applyFill="1" applyBorder="1" applyAlignmen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174" fontId="28" fillId="0" borderId="1" xfId="0" applyNumberFormat="1" applyFont="1" applyFill="1" applyBorder="1" applyAlignment="1" applyProtection="1">
      <alignment horizontal="center"/>
      <protection hidden="1"/>
    </xf>
    <xf numFmtId="173" fontId="28" fillId="0" borderId="1" xfId="0" applyNumberFormat="1" applyFont="1" applyFill="1" applyBorder="1" applyAlignment="1" applyProtection="1">
      <alignment horizontal="center"/>
      <protection hidden="1"/>
    </xf>
    <xf numFmtId="172" fontId="28" fillId="0" borderId="1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27" fillId="0" borderId="0" xfId="0" applyFont="1"/>
    <xf numFmtId="174" fontId="27" fillId="0" borderId="1" xfId="0" applyNumberFormat="1" applyFont="1" applyFill="1" applyBorder="1" applyAlignment="1" applyProtection="1">
      <alignment horizontal="center"/>
      <protection hidden="1"/>
    </xf>
    <xf numFmtId="173" fontId="27" fillId="0" borderId="1" xfId="0" applyNumberFormat="1" applyFont="1" applyFill="1" applyBorder="1" applyAlignment="1" applyProtection="1">
      <alignment horizontal="center"/>
      <protection hidden="1"/>
    </xf>
    <xf numFmtId="172" fontId="27" fillId="0" borderId="1" xfId="0" applyNumberFormat="1" applyFont="1" applyFill="1" applyBorder="1" applyAlignment="1" applyProtection="1">
      <alignment horizontal="center"/>
      <protection hidden="1"/>
    </xf>
    <xf numFmtId="0" fontId="28" fillId="0" borderId="0" xfId="205" applyFont="1"/>
    <xf numFmtId="0" fontId="28" fillId="0" borderId="0" xfId="205" applyFont="1" applyAlignment="1">
      <alignment horizontal="center"/>
    </xf>
    <xf numFmtId="0" fontId="28" fillId="0" borderId="0" xfId="207" applyFont="1"/>
    <xf numFmtId="0" fontId="27" fillId="0" borderId="0" xfId="0" applyNumberFormat="1" applyFont="1" applyFill="1" applyAlignment="1" applyProtection="1">
      <protection hidden="1"/>
    </xf>
    <xf numFmtId="0" fontId="34" fillId="0" borderId="1" xfId="220" applyNumberFormat="1" applyFont="1" applyFill="1" applyBorder="1" applyAlignment="1" applyProtection="1">
      <alignment horizontal="center"/>
      <protection hidden="1"/>
    </xf>
    <xf numFmtId="0" fontId="27" fillId="0" borderId="0" xfId="0" applyNumberFormat="1" applyFont="1" applyFill="1" applyBorder="1" applyAlignment="1" applyProtection="1">
      <protection hidden="1"/>
    </xf>
    <xf numFmtId="0" fontId="28" fillId="0" borderId="0" xfId="0" applyNumberFormat="1" applyFont="1" applyFill="1" applyBorder="1" applyAlignment="1" applyProtection="1">
      <protection hidden="1"/>
    </xf>
    <xf numFmtId="177" fontId="28" fillId="0" borderId="1" xfId="0" applyNumberFormat="1" applyFont="1" applyFill="1" applyBorder="1" applyAlignment="1" applyProtection="1">
      <alignment wrapText="1"/>
      <protection hidden="1"/>
    </xf>
    <xf numFmtId="177" fontId="28" fillId="0" borderId="1" xfId="0" applyNumberFormat="1" applyFont="1" applyFill="1" applyBorder="1" applyAlignment="1" applyProtection="1">
      <alignment horizontal="center"/>
      <protection hidden="1"/>
    </xf>
    <xf numFmtId="176" fontId="28" fillId="0" borderId="1" xfId="0" applyNumberFormat="1" applyFont="1" applyFill="1" applyBorder="1" applyAlignment="1" applyProtection="1">
      <alignment horizontal="center"/>
      <protection hidden="1"/>
    </xf>
    <xf numFmtId="177" fontId="27" fillId="0" borderId="1" xfId="0" applyNumberFormat="1" applyFont="1" applyFill="1" applyBorder="1" applyAlignment="1" applyProtection="1">
      <alignment wrapText="1"/>
      <protection hidden="1"/>
    </xf>
    <xf numFmtId="177" fontId="27" fillId="0" borderId="1" xfId="0" applyNumberFormat="1" applyFont="1" applyFill="1" applyBorder="1" applyAlignment="1" applyProtection="1">
      <alignment horizontal="center"/>
      <protection hidden="1"/>
    </xf>
    <xf numFmtId="176" fontId="27" fillId="0" borderId="1" xfId="0" applyNumberFormat="1" applyFont="1" applyFill="1" applyBorder="1" applyAlignment="1" applyProtection="1">
      <alignment horizontal="center"/>
      <protection hidden="1"/>
    </xf>
    <xf numFmtId="0" fontId="28" fillId="0" borderId="0" xfId="207" applyFont="1" applyProtection="1">
      <protection hidden="1"/>
    </xf>
    <xf numFmtId="0" fontId="8" fillId="0" borderId="0" xfId="206"/>
    <xf numFmtId="0" fontId="29" fillId="0" borderId="0" xfId="206" applyFont="1"/>
    <xf numFmtId="0" fontId="27" fillId="0" borderId="0" xfId="206" applyNumberFormat="1" applyFont="1" applyFill="1" applyAlignment="1" applyProtection="1">
      <protection hidden="1"/>
    </xf>
    <xf numFmtId="0" fontId="28" fillId="0" borderId="0" xfId="206" applyFont="1" applyProtection="1">
      <protection hidden="1"/>
    </xf>
    <xf numFmtId="0" fontId="28" fillId="0" borderId="0" xfId="206" applyFont="1"/>
    <xf numFmtId="0" fontId="28" fillId="0" borderId="0" xfId="206" applyNumberFormat="1" applyFont="1" applyFill="1" applyAlignment="1" applyProtection="1">
      <alignment horizontal="centerContinuous"/>
      <protection hidden="1"/>
    </xf>
    <xf numFmtId="0" fontId="34" fillId="0" borderId="1" xfId="209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09" applyNumberFormat="1" applyFont="1" applyFill="1" applyBorder="1" applyAlignment="1" applyProtection="1">
      <alignment horizontal="center"/>
      <protection hidden="1"/>
    </xf>
    <xf numFmtId="177" fontId="27" fillId="0" borderId="1" xfId="206" applyNumberFormat="1" applyFont="1" applyFill="1" applyBorder="1" applyAlignment="1" applyProtection="1">
      <alignment wrapText="1"/>
      <protection hidden="1"/>
    </xf>
    <xf numFmtId="178" fontId="27" fillId="0" borderId="1" xfId="206" applyNumberFormat="1" applyFont="1" applyFill="1" applyBorder="1" applyAlignment="1" applyProtection="1">
      <protection hidden="1"/>
    </xf>
    <xf numFmtId="171" fontId="27" fillId="0" borderId="1" xfId="206" applyNumberFormat="1" applyFont="1" applyFill="1" applyBorder="1" applyAlignment="1" applyProtection="1">
      <protection hidden="1"/>
    </xf>
    <xf numFmtId="0" fontId="27" fillId="0" borderId="0" xfId="206" applyFont="1"/>
    <xf numFmtId="177" fontId="28" fillId="0" borderId="1" xfId="206" applyNumberFormat="1" applyFont="1" applyFill="1" applyBorder="1" applyAlignment="1" applyProtection="1">
      <alignment wrapText="1"/>
      <protection hidden="1"/>
    </xf>
    <xf numFmtId="178" fontId="28" fillId="0" borderId="1" xfId="206" applyNumberFormat="1" applyFont="1" applyFill="1" applyBorder="1" applyAlignment="1" applyProtection="1">
      <protection hidden="1"/>
    </xf>
    <xf numFmtId="171" fontId="28" fillId="0" borderId="1" xfId="206" applyNumberFormat="1" applyFont="1" applyFill="1" applyBorder="1" applyAlignment="1" applyProtection="1">
      <protection hidden="1"/>
    </xf>
    <xf numFmtId="0" fontId="35" fillId="0" borderId="0" xfId="199" applyFont="1" applyFill="1" applyBorder="1"/>
    <xf numFmtId="168" fontId="25" fillId="2" borderId="0" xfId="5" applyNumberFormat="1" applyFont="1" applyFill="1" applyBorder="1" applyAlignment="1"/>
    <xf numFmtId="0" fontId="28" fillId="0" borderId="1" xfId="206" applyFont="1" applyBorder="1"/>
    <xf numFmtId="0" fontId="28" fillId="0" borderId="0" xfId="0" applyFont="1" applyFill="1" applyAlignment="1"/>
    <xf numFmtId="0" fontId="28" fillId="0" borderId="0" xfId="0" applyFont="1" applyFill="1" applyAlignment="1">
      <alignment horizontal="right"/>
    </xf>
    <xf numFmtId="0" fontId="27" fillId="0" borderId="8" xfId="4" applyFont="1" applyBorder="1" applyAlignment="1">
      <alignment wrapText="1"/>
    </xf>
    <xf numFmtId="0" fontId="31" fillId="0" borderId="1" xfId="0" applyFont="1" applyBorder="1" applyAlignment="1">
      <alignment horizontal="justify" wrapText="1"/>
    </xf>
    <xf numFmtId="0" fontId="28" fillId="0" borderId="13" xfId="4" applyFont="1" applyBorder="1" applyAlignment="1">
      <alignment wrapText="1"/>
    </xf>
    <xf numFmtId="168" fontId="28" fillId="0" borderId="13" xfId="4" applyNumberFormat="1" applyFont="1" applyBorder="1" applyAlignment="1">
      <alignment horizontal="center" vertical="center"/>
    </xf>
    <xf numFmtId="0" fontId="35" fillId="0" borderId="0" xfId="199" applyFont="1" applyFill="1"/>
    <xf numFmtId="0" fontId="36" fillId="0" borderId="0" xfId="5" applyFont="1"/>
    <xf numFmtId="0" fontId="28" fillId="0" borderId="0" xfId="206" applyFont="1" applyAlignment="1" applyProtection="1">
      <alignment wrapText="1"/>
      <protection hidden="1"/>
    </xf>
    <xf numFmtId="0" fontId="28" fillId="0" borderId="0" xfId="206" applyFont="1" applyAlignment="1" applyProtection="1">
      <alignment horizontal="right" wrapText="1"/>
      <protection hidden="1"/>
    </xf>
    <xf numFmtId="0" fontId="28" fillId="0" borderId="0" xfId="206" applyFont="1" applyAlignment="1" applyProtection="1">
      <alignment horizontal="center"/>
      <protection hidden="1"/>
    </xf>
    <xf numFmtId="0" fontId="28" fillId="0" borderId="0" xfId="206" applyNumberFormat="1" applyFont="1" applyFill="1" applyAlignment="1" applyProtection="1">
      <alignment horizontal="left"/>
      <protection hidden="1"/>
    </xf>
    <xf numFmtId="0" fontId="37" fillId="0" borderId="1" xfId="220" applyNumberFormat="1" applyFont="1" applyFill="1" applyBorder="1" applyAlignment="1" applyProtection="1">
      <alignment horizontal="center"/>
      <protection hidden="1"/>
    </xf>
    <xf numFmtId="0" fontId="37" fillId="0" borderId="1" xfId="220" applyNumberFormat="1" applyFont="1" applyFill="1" applyBorder="1" applyAlignment="1" applyProtection="1">
      <alignment horizontal="center" wrapText="1"/>
      <protection hidden="1"/>
    </xf>
    <xf numFmtId="0" fontId="17" fillId="0" borderId="0" xfId="221" applyFont="1"/>
    <xf numFmtId="0" fontId="17" fillId="0" borderId="0" xfId="221" applyFont="1" applyAlignment="1">
      <alignment horizontal="left" readingOrder="2"/>
    </xf>
    <xf numFmtId="0" fontId="17" fillId="0" borderId="0" xfId="221" applyFont="1" applyAlignment="1">
      <alignment horizont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0" fontId="27" fillId="0" borderId="1" xfId="222" applyFont="1" applyBorder="1" applyAlignment="1">
      <alignment horizontal="center" vertical="center" wrapText="1"/>
    </xf>
    <xf numFmtId="0" fontId="27" fillId="0" borderId="1" xfId="5" applyFont="1" applyBorder="1" applyAlignment="1">
      <alignment horizontal="center"/>
    </xf>
    <xf numFmtId="0" fontId="30" fillId="0" borderId="1" xfId="5" applyFont="1" applyBorder="1" applyAlignment="1">
      <alignment horizontal="center" vertical="center"/>
    </xf>
    <xf numFmtId="0" fontId="39" fillId="0" borderId="1" xfId="221" applyFont="1" applyBorder="1"/>
    <xf numFmtId="0" fontId="30" fillId="0" borderId="1" xfId="5" applyFont="1" applyBorder="1"/>
    <xf numFmtId="0" fontId="29" fillId="0" borderId="1" xfId="5" applyFont="1" applyBorder="1" applyAlignment="1">
      <alignment horizontal="center" vertical="center" wrapText="1"/>
    </xf>
    <xf numFmtId="0" fontId="18" fillId="0" borderId="0" xfId="5" applyFont="1"/>
    <xf numFmtId="0" fontId="28" fillId="0" borderId="0" xfId="209" applyFont="1"/>
    <xf numFmtId="0" fontId="28" fillId="0" borderId="0" xfId="209" applyFont="1" applyAlignment="1">
      <alignment horizontal="center"/>
    </xf>
    <xf numFmtId="0" fontId="28" fillId="0" borderId="0" xfId="209" applyFont="1" applyAlignment="1"/>
    <xf numFmtId="164" fontId="39" fillId="0" borderId="1" xfId="223" applyFont="1" applyBorder="1" applyAlignment="1">
      <alignment horizontal="center" vertical="center"/>
    </xf>
    <xf numFmtId="164" fontId="30" fillId="0" borderId="1" xfId="223" applyFont="1" applyBorder="1" applyAlignment="1">
      <alignment horizontal="center" vertical="center"/>
    </xf>
    <xf numFmtId="164" fontId="29" fillId="0" borderId="1" xfId="223" applyFont="1" applyBorder="1" applyAlignment="1">
      <alignment horizontal="center" vertical="center" wrapText="1"/>
    </xf>
    <xf numFmtId="0" fontId="34" fillId="0" borderId="1" xfId="220" applyNumberFormat="1" applyFont="1" applyFill="1" applyBorder="1" applyAlignment="1" applyProtection="1">
      <alignment horizontal="center" vertical="center" wrapText="1"/>
      <protection hidden="1"/>
    </xf>
    <xf numFmtId="164" fontId="30" fillId="0" borderId="1" xfId="223" applyNumberFormat="1" applyFont="1" applyFill="1" applyBorder="1" applyAlignment="1">
      <alignment horizontal="center" vertical="center"/>
    </xf>
    <xf numFmtId="179" fontId="28" fillId="0" borderId="1" xfId="206" applyNumberFormat="1" applyFont="1" applyFill="1" applyBorder="1"/>
    <xf numFmtId="0" fontId="41" fillId="0" borderId="1" xfId="206" applyNumberFormat="1" applyFont="1" applyFill="1" applyBorder="1" applyAlignment="1" applyProtection="1">
      <alignment horizontal="center"/>
      <protection hidden="1"/>
    </xf>
    <xf numFmtId="0" fontId="34" fillId="0" borderId="1" xfId="220" applyNumberFormat="1" applyFont="1" applyFill="1" applyBorder="1" applyAlignment="1" applyProtection="1">
      <alignment horizontal="center" wrapText="1"/>
      <protection hidden="1"/>
    </xf>
    <xf numFmtId="0" fontId="11" fillId="0" borderId="0" xfId="5" applyAlignment="1"/>
    <xf numFmtId="0" fontId="18" fillId="0" borderId="0" xfId="199" applyFont="1" applyFill="1" applyAlignment="1"/>
    <xf numFmtId="0" fontId="19" fillId="2" borderId="0" xfId="199" applyFont="1" applyFill="1" applyAlignment="1">
      <alignment horizontal="center" wrapText="1"/>
    </xf>
    <xf numFmtId="0" fontId="22" fillId="0" borderId="1" xfId="199" applyFont="1" applyFill="1" applyBorder="1" applyAlignment="1">
      <alignment horizontal="center"/>
    </xf>
    <xf numFmtId="0" fontId="15" fillId="0" borderId="1" xfId="5" applyFont="1" applyBorder="1" applyAlignment="1"/>
    <xf numFmtId="0" fontId="25" fillId="0" borderId="2" xfId="199" applyFont="1" applyFill="1" applyBorder="1" applyAlignment="1">
      <alignment horizontal="left" wrapText="1"/>
    </xf>
    <xf numFmtId="0" fontId="25" fillId="0" borderId="1" xfId="199" applyFont="1" applyFill="1" applyBorder="1" applyAlignment="1">
      <alignment horizontal="left" wrapText="1"/>
    </xf>
    <xf numFmtId="0" fontId="25" fillId="2" borderId="1" xfId="199" applyFont="1" applyFill="1" applyBorder="1" applyAlignment="1">
      <alignment wrapText="1"/>
    </xf>
    <xf numFmtId="168" fontId="23" fillId="0" borderId="1" xfId="5" applyNumberFormat="1" applyFont="1" applyFill="1" applyBorder="1" applyAlignment="1">
      <alignment wrapText="1"/>
    </xf>
    <xf numFmtId="0" fontId="25" fillId="0" borderId="1" xfId="5" applyFont="1" applyFill="1" applyBorder="1" applyAlignment="1">
      <alignment horizontal="justify" wrapText="1"/>
    </xf>
    <xf numFmtId="0" fontId="23" fillId="0" borderId="1" xfId="5" applyFont="1" applyFill="1" applyBorder="1" applyAlignment="1">
      <alignment horizontal="justify" wrapText="1"/>
    </xf>
    <xf numFmtId="0" fontId="17" fillId="2" borderId="1" xfId="16" applyFont="1" applyFill="1" applyBorder="1" applyAlignment="1">
      <alignment horizontal="left" wrapText="1"/>
    </xf>
    <xf numFmtId="0" fontId="17" fillId="0" borderId="0" xfId="199" applyFont="1" applyFill="1" applyAlignment="1"/>
    <xf numFmtId="0" fontId="21" fillId="0" borderId="0" xfId="199" applyFont="1" applyFill="1" applyAlignment="1">
      <alignment horizontal="center" vertical="center" wrapText="1"/>
    </xf>
    <xf numFmtId="0" fontId="22" fillId="0" borderId="1" xfId="199" applyFont="1" applyFill="1" applyBorder="1" applyAlignment="1">
      <alignment horizontal="center" wrapText="1"/>
    </xf>
    <xf numFmtId="168" fontId="25" fillId="2" borderId="0" xfId="5" applyNumberFormat="1" applyFont="1" applyFill="1" applyAlignment="1">
      <alignment horizontal="right"/>
    </xf>
    <xf numFmtId="170" fontId="27" fillId="0" borderId="1" xfId="0" applyNumberFormat="1" applyFont="1" applyFill="1" applyBorder="1" applyAlignment="1" applyProtection="1">
      <alignment horizontal="center"/>
      <protection hidden="1"/>
    </xf>
    <xf numFmtId="0" fontId="34" fillId="0" borderId="1" xfId="220" applyNumberFormat="1" applyFont="1" applyFill="1" applyBorder="1" applyAlignment="1" applyProtection="1">
      <alignment horizontal="center" vertical="center" wrapText="1"/>
      <protection hidden="1"/>
    </xf>
    <xf numFmtId="0" fontId="34" fillId="0" borderId="1" xfId="206" applyNumberFormat="1" applyFont="1" applyFill="1" applyBorder="1" applyAlignment="1" applyProtection="1">
      <alignment horizontal="center" vertical="top" wrapText="1"/>
      <protection hidden="1"/>
    </xf>
    <xf numFmtId="0" fontId="29" fillId="0" borderId="0" xfId="205" applyFont="1" applyAlignment="1">
      <alignment horizontal="center" wrapText="1"/>
    </xf>
    <xf numFmtId="0" fontId="28" fillId="0" borderId="0" xfId="0" applyFont="1" applyAlignment="1">
      <alignment horizontal="right"/>
    </xf>
    <xf numFmtId="0" fontId="34" fillId="0" borderId="13" xfId="220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220" applyNumberFormat="1" applyFont="1" applyFill="1" applyBorder="1" applyAlignment="1" applyProtection="1">
      <alignment horizontal="center" vertical="center" wrapText="1"/>
      <protection hidden="1"/>
    </xf>
    <xf numFmtId="0" fontId="34" fillId="0" borderId="3" xfId="206" applyNumberFormat="1" applyFont="1" applyFill="1" applyBorder="1" applyAlignment="1" applyProtection="1">
      <alignment horizontal="center" vertical="top" wrapText="1"/>
      <protection hidden="1"/>
    </xf>
    <xf numFmtId="0" fontId="34" fillId="0" borderId="15" xfId="206" applyNumberFormat="1" applyFont="1" applyFill="1" applyBorder="1" applyAlignment="1" applyProtection="1">
      <alignment horizontal="center" vertical="top" wrapText="1"/>
      <protection hidden="1"/>
    </xf>
    <xf numFmtId="0" fontId="34" fillId="0" borderId="4" xfId="206" applyNumberFormat="1" applyFont="1" applyFill="1" applyBorder="1" applyAlignment="1" applyProtection="1">
      <alignment horizontal="center" vertical="top" wrapText="1"/>
      <protection hidden="1"/>
    </xf>
    <xf numFmtId="0" fontId="34" fillId="0" borderId="3" xfId="220" applyNumberFormat="1" applyFont="1" applyFill="1" applyBorder="1" applyAlignment="1" applyProtection="1">
      <alignment horizontal="center" vertical="center" wrapText="1"/>
      <protection hidden="1"/>
    </xf>
    <xf numFmtId="0" fontId="34" fillId="0" borderId="4" xfId="22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206" applyFont="1" applyAlignment="1">
      <alignment horizontal="center" wrapText="1"/>
    </xf>
    <xf numFmtId="0" fontId="37" fillId="0" borderId="1" xfId="220" applyNumberFormat="1" applyFont="1" applyFill="1" applyBorder="1" applyAlignment="1" applyProtection="1">
      <alignment horizontal="center" vertical="center" wrapText="1"/>
      <protection hidden="1"/>
    </xf>
    <xf numFmtId="0" fontId="37" fillId="0" borderId="1" xfId="220" applyNumberFormat="1" applyFont="1" applyFill="1" applyBorder="1" applyAlignment="1" applyProtection="1">
      <alignment horizontal="center" wrapText="1"/>
      <protection hidden="1"/>
    </xf>
    <xf numFmtId="177" fontId="27" fillId="0" borderId="3" xfId="206" applyNumberFormat="1" applyFont="1" applyFill="1" applyBorder="1" applyAlignment="1" applyProtection="1">
      <alignment horizontal="center" wrapText="1"/>
      <protection hidden="1"/>
    </xf>
    <xf numFmtId="177" fontId="27" fillId="0" borderId="15" xfId="206" applyNumberFormat="1" applyFont="1" applyFill="1" applyBorder="1" applyAlignment="1" applyProtection="1">
      <alignment horizontal="center" wrapText="1"/>
      <protection hidden="1"/>
    </xf>
    <xf numFmtId="177" fontId="27" fillId="0" borderId="4" xfId="206" applyNumberFormat="1" applyFont="1" applyFill="1" applyBorder="1" applyAlignment="1" applyProtection="1">
      <alignment horizontal="center" wrapText="1"/>
      <protection hidden="1"/>
    </xf>
    <xf numFmtId="168" fontId="25" fillId="2" borderId="0" xfId="5" applyNumberFormat="1" applyFont="1" applyFill="1" applyBorder="1" applyAlignment="1">
      <alignment horizontal="right"/>
    </xf>
    <xf numFmtId="0" fontId="34" fillId="0" borderId="1" xfId="209" applyFont="1" applyBorder="1" applyAlignment="1" applyProtection="1">
      <alignment horizontal="center" vertical="center"/>
      <protection hidden="1"/>
    </xf>
    <xf numFmtId="170" fontId="27" fillId="0" borderId="3" xfId="0" applyNumberFormat="1" applyFont="1" applyFill="1" applyBorder="1" applyAlignment="1" applyProtection="1">
      <alignment horizontal="center"/>
      <protection hidden="1"/>
    </xf>
    <xf numFmtId="170" fontId="27" fillId="0" borderId="15" xfId="0" applyNumberFormat="1" applyFont="1" applyFill="1" applyBorder="1" applyAlignment="1" applyProtection="1">
      <alignment horizontal="center"/>
      <protection hidden="1"/>
    </xf>
    <xf numFmtId="170" fontId="27" fillId="0" borderId="4" xfId="0" applyNumberFormat="1" applyFont="1" applyFill="1" applyBorder="1" applyAlignment="1" applyProtection="1">
      <alignment horizontal="center"/>
      <protection hidden="1"/>
    </xf>
    <xf numFmtId="0" fontId="34" fillId="0" borderId="1" xfId="220" applyNumberFormat="1" applyFont="1" applyFill="1" applyBorder="1" applyAlignment="1" applyProtection="1">
      <alignment horizontal="center" wrapText="1"/>
      <protection hidden="1"/>
    </xf>
    <xf numFmtId="168" fontId="28" fillId="2" borderId="0" xfId="5" applyNumberFormat="1" applyFont="1" applyFill="1" applyAlignment="1">
      <alignment horizontal="right"/>
    </xf>
    <xf numFmtId="0" fontId="29" fillId="0" borderId="0" xfId="205" applyFont="1" applyBorder="1" applyAlignment="1">
      <alignment horizontal="center" wrapText="1"/>
    </xf>
    <xf numFmtId="0" fontId="38" fillId="0" borderId="0" xfId="5" applyFont="1" applyFill="1" applyBorder="1" applyAlignment="1">
      <alignment horizontal="center" vertical="center" wrapText="1"/>
    </xf>
    <xf numFmtId="0" fontId="19" fillId="0" borderId="13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27" fillId="0" borderId="13" xfId="222" applyFont="1" applyBorder="1" applyAlignment="1">
      <alignment horizontal="center" vertical="center" wrapText="1"/>
    </xf>
    <xf numFmtId="0" fontId="27" fillId="0" borderId="2" xfId="222" applyFont="1" applyBorder="1" applyAlignment="1">
      <alignment horizontal="center" vertical="center" wrapText="1"/>
    </xf>
    <xf numFmtId="0" fontId="27" fillId="0" borderId="3" xfId="222" applyFont="1" applyBorder="1" applyAlignment="1">
      <alignment horizontal="center" vertical="center" wrapText="1"/>
    </xf>
    <xf numFmtId="0" fontId="27" fillId="0" borderId="15" xfId="222" applyFont="1" applyBorder="1" applyAlignment="1">
      <alignment horizontal="center" vertical="center" wrapText="1"/>
    </xf>
    <xf numFmtId="0" fontId="27" fillId="0" borderId="4" xfId="222" applyFont="1" applyBorder="1" applyAlignment="1">
      <alignment horizontal="center" vertical="center" wrapText="1"/>
    </xf>
    <xf numFmtId="0" fontId="28" fillId="0" borderId="0" xfId="209" applyFont="1" applyAlignment="1">
      <alignment horizontal="right"/>
    </xf>
    <xf numFmtId="0" fontId="29" fillId="0" borderId="0" xfId="189" applyFont="1" applyFill="1" applyAlignment="1">
      <alignment horizontal="center" wrapText="1"/>
    </xf>
    <xf numFmtId="0" fontId="29" fillId="0" borderId="0" xfId="4" applyFont="1" applyAlignment="1">
      <alignment horizontal="center" wrapText="1"/>
    </xf>
    <xf numFmtId="0" fontId="30" fillId="0" borderId="0" xfId="5" applyFont="1" applyAlignment="1">
      <alignment horizontal="center" wrapText="1"/>
    </xf>
    <xf numFmtId="0" fontId="25" fillId="0" borderId="5" xfId="4" applyFont="1" applyBorder="1" applyAlignment="1">
      <alignment horizontal="right"/>
    </xf>
    <xf numFmtId="0" fontId="25" fillId="0" borderId="14" xfId="4" applyFont="1" applyBorder="1" applyAlignment="1">
      <alignment horizontal="right"/>
    </xf>
  </cellXfs>
  <cellStyles count="224">
    <cellStyle name="Excel Built-in Обычный 10" xfId="4" xr:uid="{00000000-0005-0000-0000-000000000000}"/>
    <cellStyle name="Гиперссылка" xfId="203" builtinId="8"/>
    <cellStyle name="Обычный" xfId="0" builtinId="0"/>
    <cellStyle name="Обычный 10" xfId="5" xr:uid="{00000000-0005-0000-0000-000003000000}"/>
    <cellStyle name="Обычный 11" xfId="6" xr:uid="{00000000-0005-0000-0000-000004000000}"/>
    <cellStyle name="Обычный 12" xfId="7" xr:uid="{00000000-0005-0000-0000-000005000000}"/>
    <cellStyle name="Обычный 12 2" xfId="207" xr:uid="{00000000-0005-0000-0000-000006000000}"/>
    <cellStyle name="Обычный 13" xfId="3" xr:uid="{00000000-0005-0000-0000-000007000000}"/>
    <cellStyle name="Обычный 13 2" xfId="208" xr:uid="{00000000-0005-0000-0000-000008000000}"/>
    <cellStyle name="Обычный 14" xfId="218" xr:uid="{00000000-0005-0000-0000-000009000000}"/>
    <cellStyle name="Обычный 18" xfId="8" xr:uid="{00000000-0005-0000-0000-00000A000000}"/>
    <cellStyle name="Обычный 2" xfId="9" xr:uid="{00000000-0005-0000-0000-00000B000000}"/>
    <cellStyle name="Обычный 2 10" xfId="10" xr:uid="{00000000-0005-0000-0000-00000C000000}"/>
    <cellStyle name="Обычный 2 10 2" xfId="11" xr:uid="{00000000-0005-0000-0000-00000D000000}"/>
    <cellStyle name="Обычный 2 10 3" xfId="1" xr:uid="{00000000-0005-0000-0000-00000E000000}"/>
    <cellStyle name="Обычный 2 10 3 2" xfId="12" xr:uid="{00000000-0005-0000-0000-00000F000000}"/>
    <cellStyle name="Обычный 2 10 3 3" xfId="206" xr:uid="{00000000-0005-0000-0000-000010000000}"/>
    <cellStyle name="Обычный 2 11" xfId="13" xr:uid="{00000000-0005-0000-0000-000011000000}"/>
    <cellStyle name="Обычный 2 11 2" xfId="14" xr:uid="{00000000-0005-0000-0000-000012000000}"/>
    <cellStyle name="Обычный 2 11 2 2" xfId="15" xr:uid="{00000000-0005-0000-0000-000013000000}"/>
    <cellStyle name="Обычный 2 11 2 2 2" xfId="209" xr:uid="{00000000-0005-0000-0000-000014000000}"/>
    <cellStyle name="Обычный 2 11 3" xfId="16" xr:uid="{00000000-0005-0000-0000-000015000000}"/>
    <cellStyle name="Обычный 2 11 4" xfId="17" xr:uid="{00000000-0005-0000-0000-000016000000}"/>
    <cellStyle name="Обычный 2 11 4 2" xfId="18" xr:uid="{00000000-0005-0000-0000-000017000000}"/>
    <cellStyle name="Обычный 2 11 5" xfId="19" xr:uid="{00000000-0005-0000-0000-000018000000}"/>
    <cellStyle name="Обычный 2 12" xfId="20" xr:uid="{00000000-0005-0000-0000-000019000000}"/>
    <cellStyle name="Обычный 2 12 2" xfId="21" xr:uid="{00000000-0005-0000-0000-00001A000000}"/>
    <cellStyle name="Обычный 2 12 3" xfId="22" xr:uid="{00000000-0005-0000-0000-00001B000000}"/>
    <cellStyle name="Обычный 2 12 3 2" xfId="23" xr:uid="{00000000-0005-0000-0000-00001C000000}"/>
    <cellStyle name="Обычный 2 12 3 2 2" xfId="24" xr:uid="{00000000-0005-0000-0000-00001D000000}"/>
    <cellStyle name="Обычный 2 12 3 2 2 2" xfId="25" xr:uid="{00000000-0005-0000-0000-00001E000000}"/>
    <cellStyle name="Обычный 2 13" xfId="26" xr:uid="{00000000-0005-0000-0000-00001F000000}"/>
    <cellStyle name="Обычный 2 14" xfId="27" xr:uid="{00000000-0005-0000-0000-000020000000}"/>
    <cellStyle name="Обычный 2 14 2" xfId="28" xr:uid="{00000000-0005-0000-0000-000021000000}"/>
    <cellStyle name="Обычный 2 14 2 2" xfId="29" xr:uid="{00000000-0005-0000-0000-000022000000}"/>
    <cellStyle name="Обычный 2 14 3" xfId="30" xr:uid="{00000000-0005-0000-0000-000023000000}"/>
    <cellStyle name="Обычный 2 15" xfId="31" xr:uid="{00000000-0005-0000-0000-000024000000}"/>
    <cellStyle name="Обычный 2 15 2" xfId="32" xr:uid="{00000000-0005-0000-0000-000025000000}"/>
    <cellStyle name="Обычный 2 16" xfId="33" xr:uid="{00000000-0005-0000-0000-000026000000}"/>
    <cellStyle name="Обычный 2 17" xfId="34" xr:uid="{00000000-0005-0000-0000-000027000000}"/>
    <cellStyle name="Обычный 2 18" xfId="35" xr:uid="{00000000-0005-0000-0000-000028000000}"/>
    <cellStyle name="Обычный 2 19" xfId="36" xr:uid="{00000000-0005-0000-0000-000029000000}"/>
    <cellStyle name="Обычный 2 2" xfId="37" xr:uid="{00000000-0005-0000-0000-00002A000000}"/>
    <cellStyle name="Обычный 2 2 2" xfId="38" xr:uid="{00000000-0005-0000-0000-00002B000000}"/>
    <cellStyle name="Обычный 2 20" xfId="39" xr:uid="{00000000-0005-0000-0000-00002C000000}"/>
    <cellStyle name="Обычный 2 20 2" xfId="40" xr:uid="{00000000-0005-0000-0000-00002D000000}"/>
    <cellStyle name="Обычный 2 21" xfId="41" xr:uid="{00000000-0005-0000-0000-00002E000000}"/>
    <cellStyle name="Обычный 2 22" xfId="42" xr:uid="{00000000-0005-0000-0000-00002F000000}"/>
    <cellStyle name="Обычный 2 22 2" xfId="43" xr:uid="{00000000-0005-0000-0000-000030000000}"/>
    <cellStyle name="Обычный 2 22 3" xfId="44" xr:uid="{00000000-0005-0000-0000-000031000000}"/>
    <cellStyle name="Обычный 2 22 4" xfId="45" xr:uid="{00000000-0005-0000-0000-000032000000}"/>
    <cellStyle name="Обычный 2 22 5" xfId="46" xr:uid="{00000000-0005-0000-0000-000033000000}"/>
    <cellStyle name="Обычный 2 23" xfId="47" xr:uid="{00000000-0005-0000-0000-000034000000}"/>
    <cellStyle name="Обычный 2 24" xfId="48" xr:uid="{00000000-0005-0000-0000-000035000000}"/>
    <cellStyle name="Обычный 2 24 2" xfId="49" xr:uid="{00000000-0005-0000-0000-000036000000}"/>
    <cellStyle name="Обычный 2 24 3" xfId="50" xr:uid="{00000000-0005-0000-0000-000037000000}"/>
    <cellStyle name="Обычный 2 24 3 2" xfId="51" xr:uid="{00000000-0005-0000-0000-000038000000}"/>
    <cellStyle name="Обычный 2 24 3 2 2" xfId="52" xr:uid="{00000000-0005-0000-0000-000039000000}"/>
    <cellStyle name="Обычный 2 24 3 2 2 2" xfId="2" xr:uid="{00000000-0005-0000-0000-00003A000000}"/>
    <cellStyle name="Обычный 2 24 3 2 2 2 2" xfId="205" xr:uid="{00000000-0005-0000-0000-00003B000000}"/>
    <cellStyle name="Обычный 2 24 3 3" xfId="53" xr:uid="{00000000-0005-0000-0000-00003C000000}"/>
    <cellStyle name="Обычный 2 24 3 3 2" xfId="54" xr:uid="{00000000-0005-0000-0000-00003D000000}"/>
    <cellStyle name="Обычный 2 24 3 4" xfId="55" xr:uid="{00000000-0005-0000-0000-00003E000000}"/>
    <cellStyle name="Обычный 2 24 3 4 2" xfId="56" xr:uid="{00000000-0005-0000-0000-00003F000000}"/>
    <cellStyle name="Обычный 2 24 3 5" xfId="57" xr:uid="{00000000-0005-0000-0000-000040000000}"/>
    <cellStyle name="Обычный 2 24 3 5 2" xfId="58" xr:uid="{00000000-0005-0000-0000-000041000000}"/>
    <cellStyle name="Обычный 2 24 3 6" xfId="59" xr:uid="{00000000-0005-0000-0000-000042000000}"/>
    <cellStyle name="Обычный 2 24 3 6 2" xfId="60" xr:uid="{00000000-0005-0000-0000-000043000000}"/>
    <cellStyle name="Обычный 2 24 3 7" xfId="61" xr:uid="{00000000-0005-0000-0000-000044000000}"/>
    <cellStyle name="Обычный 2 24 4" xfId="62" xr:uid="{00000000-0005-0000-0000-000045000000}"/>
    <cellStyle name="Обычный 2 24 4 2" xfId="63" xr:uid="{00000000-0005-0000-0000-000046000000}"/>
    <cellStyle name="Обычный 2 24 5" xfId="64" xr:uid="{00000000-0005-0000-0000-000047000000}"/>
    <cellStyle name="Обычный 2 24 5 2" xfId="65" xr:uid="{00000000-0005-0000-0000-000048000000}"/>
    <cellStyle name="Обычный 2 24 6" xfId="66" xr:uid="{00000000-0005-0000-0000-000049000000}"/>
    <cellStyle name="Обычный 2 24 6 2" xfId="67" xr:uid="{00000000-0005-0000-0000-00004A000000}"/>
    <cellStyle name="Обычный 2 24 7" xfId="68" xr:uid="{00000000-0005-0000-0000-00004B000000}"/>
    <cellStyle name="Обычный 2 24 7 2" xfId="69" xr:uid="{00000000-0005-0000-0000-00004C000000}"/>
    <cellStyle name="Обычный 2 24 8" xfId="70" xr:uid="{00000000-0005-0000-0000-00004D000000}"/>
    <cellStyle name="Обычный 2 24 8 2" xfId="71" xr:uid="{00000000-0005-0000-0000-00004E000000}"/>
    <cellStyle name="Обычный 2 25" xfId="72" xr:uid="{00000000-0005-0000-0000-00004F000000}"/>
    <cellStyle name="Обычный 2 26" xfId="73" xr:uid="{00000000-0005-0000-0000-000050000000}"/>
    <cellStyle name="Обычный 2 27" xfId="74" xr:uid="{00000000-0005-0000-0000-000051000000}"/>
    <cellStyle name="Обычный 2 28" xfId="75" xr:uid="{00000000-0005-0000-0000-000052000000}"/>
    <cellStyle name="Обычный 2 29" xfId="76" xr:uid="{00000000-0005-0000-0000-000053000000}"/>
    <cellStyle name="Обычный 2 3" xfId="77" xr:uid="{00000000-0005-0000-0000-000054000000}"/>
    <cellStyle name="Обычный 2 30" xfId="78" xr:uid="{00000000-0005-0000-0000-000055000000}"/>
    <cellStyle name="Обычный 2 31" xfId="79" xr:uid="{00000000-0005-0000-0000-000056000000}"/>
    <cellStyle name="Обычный 2 32" xfId="80" xr:uid="{00000000-0005-0000-0000-000057000000}"/>
    <cellStyle name="Обычный 2 33" xfId="81" xr:uid="{00000000-0005-0000-0000-000058000000}"/>
    <cellStyle name="Обычный 2 34" xfId="82" xr:uid="{00000000-0005-0000-0000-000059000000}"/>
    <cellStyle name="Обычный 2 35" xfId="83" xr:uid="{00000000-0005-0000-0000-00005A000000}"/>
    <cellStyle name="Обычный 2 36" xfId="84" xr:uid="{00000000-0005-0000-0000-00005B000000}"/>
    <cellStyle name="Обычный 2 37" xfId="85" xr:uid="{00000000-0005-0000-0000-00005C000000}"/>
    <cellStyle name="Обычный 2 38" xfId="86" xr:uid="{00000000-0005-0000-0000-00005D000000}"/>
    <cellStyle name="Обычный 2 39" xfId="87" xr:uid="{00000000-0005-0000-0000-00005E000000}"/>
    <cellStyle name="Обычный 2 4" xfId="88" xr:uid="{00000000-0005-0000-0000-00005F000000}"/>
    <cellStyle name="Обычный 2 40" xfId="89" xr:uid="{00000000-0005-0000-0000-000060000000}"/>
    <cellStyle name="Обычный 2 40 2" xfId="90" xr:uid="{00000000-0005-0000-0000-000061000000}"/>
    <cellStyle name="Обычный 2 40 3" xfId="91" xr:uid="{00000000-0005-0000-0000-000062000000}"/>
    <cellStyle name="Обычный 2 40 3 2" xfId="92" xr:uid="{00000000-0005-0000-0000-000063000000}"/>
    <cellStyle name="Обычный 2 40 3 3" xfId="93" xr:uid="{00000000-0005-0000-0000-000064000000}"/>
    <cellStyle name="Обычный 2 40 3 3 2" xfId="94" xr:uid="{00000000-0005-0000-0000-000065000000}"/>
    <cellStyle name="Обычный 2 40 3 3 2 2" xfId="95" xr:uid="{00000000-0005-0000-0000-000066000000}"/>
    <cellStyle name="Обычный 2 40 3 3 3" xfId="96" xr:uid="{00000000-0005-0000-0000-000067000000}"/>
    <cellStyle name="Обычный 2 40 3 3 3 2" xfId="97" xr:uid="{00000000-0005-0000-0000-000068000000}"/>
    <cellStyle name="Обычный 2 40 3 3 4" xfId="98" xr:uid="{00000000-0005-0000-0000-000069000000}"/>
    <cellStyle name="Обычный 2 40 3 3 4 2" xfId="99" xr:uid="{00000000-0005-0000-0000-00006A000000}"/>
    <cellStyle name="Обычный 2 40 3 3 5" xfId="100" xr:uid="{00000000-0005-0000-0000-00006B000000}"/>
    <cellStyle name="Обычный 2 40 3 3 5 2" xfId="101" xr:uid="{00000000-0005-0000-0000-00006C000000}"/>
    <cellStyle name="Обычный 2 40 3 3 6" xfId="102" xr:uid="{00000000-0005-0000-0000-00006D000000}"/>
    <cellStyle name="Обычный 2 40 3 3 6 2" xfId="103" xr:uid="{00000000-0005-0000-0000-00006E000000}"/>
    <cellStyle name="Обычный 2 40 3 3 7" xfId="104" xr:uid="{00000000-0005-0000-0000-00006F000000}"/>
    <cellStyle name="Обычный 2 40 3 4" xfId="105" xr:uid="{00000000-0005-0000-0000-000070000000}"/>
    <cellStyle name="Обычный 2 40 3 4 2" xfId="106" xr:uid="{00000000-0005-0000-0000-000071000000}"/>
    <cellStyle name="Обычный 2 40 3 5" xfId="107" xr:uid="{00000000-0005-0000-0000-000072000000}"/>
    <cellStyle name="Обычный 2 40 3 5 2" xfId="108" xr:uid="{00000000-0005-0000-0000-000073000000}"/>
    <cellStyle name="Обычный 2 40 3 6" xfId="109" xr:uid="{00000000-0005-0000-0000-000074000000}"/>
    <cellStyle name="Обычный 2 40 3 6 2" xfId="110" xr:uid="{00000000-0005-0000-0000-000075000000}"/>
    <cellStyle name="Обычный 2 40 3 7" xfId="111" xr:uid="{00000000-0005-0000-0000-000076000000}"/>
    <cellStyle name="Обычный 2 40 3 7 2" xfId="112" xr:uid="{00000000-0005-0000-0000-000077000000}"/>
    <cellStyle name="Обычный 2 40 3 8" xfId="113" xr:uid="{00000000-0005-0000-0000-000078000000}"/>
    <cellStyle name="Обычный 2 40 3 8 2" xfId="114" xr:uid="{00000000-0005-0000-0000-000079000000}"/>
    <cellStyle name="Обычный 2 41" xfId="115" xr:uid="{00000000-0005-0000-0000-00007A000000}"/>
    <cellStyle name="Обычный 2 41 2" xfId="116" xr:uid="{00000000-0005-0000-0000-00007B000000}"/>
    <cellStyle name="Обычный 2 41 3" xfId="117" xr:uid="{00000000-0005-0000-0000-00007C000000}"/>
    <cellStyle name="Обычный 2 41 3 2" xfId="118" xr:uid="{00000000-0005-0000-0000-00007D000000}"/>
    <cellStyle name="Обычный 2 41 3 2 2" xfId="119" xr:uid="{00000000-0005-0000-0000-00007E000000}"/>
    <cellStyle name="Обычный 2 41 3 3" xfId="120" xr:uid="{00000000-0005-0000-0000-00007F000000}"/>
    <cellStyle name="Обычный 2 41 3 3 2" xfId="121" xr:uid="{00000000-0005-0000-0000-000080000000}"/>
    <cellStyle name="Обычный 2 41 3 4" xfId="122" xr:uid="{00000000-0005-0000-0000-000081000000}"/>
    <cellStyle name="Обычный 2 41 3 4 2" xfId="123" xr:uid="{00000000-0005-0000-0000-000082000000}"/>
    <cellStyle name="Обычный 2 41 3 5" xfId="124" xr:uid="{00000000-0005-0000-0000-000083000000}"/>
    <cellStyle name="Обычный 2 41 3 5 2" xfId="125" xr:uid="{00000000-0005-0000-0000-000084000000}"/>
    <cellStyle name="Обычный 2 41 3 6" xfId="126" xr:uid="{00000000-0005-0000-0000-000085000000}"/>
    <cellStyle name="Обычный 2 41 3 6 2" xfId="127" xr:uid="{00000000-0005-0000-0000-000086000000}"/>
    <cellStyle name="Обычный 2 41 3 7" xfId="128" xr:uid="{00000000-0005-0000-0000-000087000000}"/>
    <cellStyle name="Обычный 2 41 4" xfId="129" xr:uid="{00000000-0005-0000-0000-000088000000}"/>
    <cellStyle name="Обычный 2 41 4 2" xfId="130" xr:uid="{00000000-0005-0000-0000-000089000000}"/>
    <cellStyle name="Обычный 2 41 5" xfId="131" xr:uid="{00000000-0005-0000-0000-00008A000000}"/>
    <cellStyle name="Обычный 2 41 5 2" xfId="132" xr:uid="{00000000-0005-0000-0000-00008B000000}"/>
    <cellStyle name="Обычный 2 41 6" xfId="133" xr:uid="{00000000-0005-0000-0000-00008C000000}"/>
    <cellStyle name="Обычный 2 41 6 2" xfId="134" xr:uid="{00000000-0005-0000-0000-00008D000000}"/>
    <cellStyle name="Обычный 2 41 7" xfId="135" xr:uid="{00000000-0005-0000-0000-00008E000000}"/>
    <cellStyle name="Обычный 2 41 7 2" xfId="136" xr:uid="{00000000-0005-0000-0000-00008F000000}"/>
    <cellStyle name="Обычный 2 41 8" xfId="137" xr:uid="{00000000-0005-0000-0000-000090000000}"/>
    <cellStyle name="Обычный 2 41 8 2" xfId="138" xr:uid="{00000000-0005-0000-0000-000091000000}"/>
    <cellStyle name="Обычный 2 42" xfId="139" xr:uid="{00000000-0005-0000-0000-000092000000}"/>
    <cellStyle name="Обычный 2 43" xfId="140" xr:uid="{00000000-0005-0000-0000-000093000000}"/>
    <cellStyle name="Обычный 2 44" xfId="141" xr:uid="{00000000-0005-0000-0000-000094000000}"/>
    <cellStyle name="Обычный 2 45" xfId="142" xr:uid="{00000000-0005-0000-0000-000095000000}"/>
    <cellStyle name="Обычный 2 46" xfId="143" xr:uid="{00000000-0005-0000-0000-000096000000}"/>
    <cellStyle name="Обычный 2 47" xfId="144" xr:uid="{00000000-0005-0000-0000-000097000000}"/>
    <cellStyle name="Обычный 2 48" xfId="145" xr:uid="{00000000-0005-0000-0000-000098000000}"/>
    <cellStyle name="Обычный 2 49" xfId="146" xr:uid="{00000000-0005-0000-0000-000099000000}"/>
    <cellStyle name="Обычный 2 5" xfId="147" xr:uid="{00000000-0005-0000-0000-00009A000000}"/>
    <cellStyle name="Обычный 2 50" xfId="148" xr:uid="{00000000-0005-0000-0000-00009B000000}"/>
    <cellStyle name="Обычный 2 51" xfId="149" xr:uid="{00000000-0005-0000-0000-00009C000000}"/>
    <cellStyle name="Обычный 2 52" xfId="150" xr:uid="{00000000-0005-0000-0000-00009D000000}"/>
    <cellStyle name="Обычный 2 53" xfId="151" xr:uid="{00000000-0005-0000-0000-00009E000000}"/>
    <cellStyle name="Обычный 2 54" xfId="152" xr:uid="{00000000-0005-0000-0000-00009F000000}"/>
    <cellStyle name="Обычный 2 55" xfId="153" xr:uid="{00000000-0005-0000-0000-0000A0000000}"/>
    <cellStyle name="Обычный 2 56" xfId="154" xr:uid="{00000000-0005-0000-0000-0000A1000000}"/>
    <cellStyle name="Обычный 2 57" xfId="155" xr:uid="{00000000-0005-0000-0000-0000A2000000}"/>
    <cellStyle name="Обычный 2 58" xfId="156" xr:uid="{00000000-0005-0000-0000-0000A3000000}"/>
    <cellStyle name="Обычный 2 59" xfId="157" xr:uid="{00000000-0005-0000-0000-0000A4000000}"/>
    <cellStyle name="Обычный 2 6" xfId="158" xr:uid="{00000000-0005-0000-0000-0000A5000000}"/>
    <cellStyle name="Обычный 2 60" xfId="159" xr:uid="{00000000-0005-0000-0000-0000A6000000}"/>
    <cellStyle name="Обычный 2 61" xfId="160" xr:uid="{00000000-0005-0000-0000-0000A7000000}"/>
    <cellStyle name="Обычный 2 61 2" xfId="161" xr:uid="{00000000-0005-0000-0000-0000A8000000}"/>
    <cellStyle name="Обычный 2 62" xfId="162" xr:uid="{00000000-0005-0000-0000-0000A9000000}"/>
    <cellStyle name="Обычный 2 63" xfId="213" xr:uid="{00000000-0005-0000-0000-0000AA000000}"/>
    <cellStyle name="Обычный 2 64" xfId="214" xr:uid="{00000000-0005-0000-0000-0000AB000000}"/>
    <cellStyle name="Обычный 2 65" xfId="215" xr:uid="{00000000-0005-0000-0000-0000AC000000}"/>
    <cellStyle name="Обычный 2 66" xfId="216" xr:uid="{00000000-0005-0000-0000-0000AD000000}"/>
    <cellStyle name="Обычный 2 7" xfId="163" xr:uid="{00000000-0005-0000-0000-0000AE000000}"/>
    <cellStyle name="Обычный 2 8" xfId="164" xr:uid="{00000000-0005-0000-0000-0000AF000000}"/>
    <cellStyle name="Обычный 2 9" xfId="165" xr:uid="{00000000-0005-0000-0000-0000B0000000}"/>
    <cellStyle name="Обычный 3" xfId="166" xr:uid="{00000000-0005-0000-0000-0000B1000000}"/>
    <cellStyle name="Обычный 3 10" xfId="167" xr:uid="{00000000-0005-0000-0000-0000B2000000}"/>
    <cellStyle name="Обычный 3 11" xfId="168" xr:uid="{00000000-0005-0000-0000-0000B3000000}"/>
    <cellStyle name="Обычный 3 12" xfId="169" xr:uid="{00000000-0005-0000-0000-0000B4000000}"/>
    <cellStyle name="Обычный 3 2" xfId="170" xr:uid="{00000000-0005-0000-0000-0000B5000000}"/>
    <cellStyle name="Обычный 3 2 10" xfId="171" xr:uid="{00000000-0005-0000-0000-0000B6000000}"/>
    <cellStyle name="Обычный 3 2 11" xfId="172" xr:uid="{00000000-0005-0000-0000-0000B7000000}"/>
    <cellStyle name="Обычный 3 2 12" xfId="173" xr:uid="{00000000-0005-0000-0000-0000B8000000}"/>
    <cellStyle name="Обычный 3 2 13" xfId="204" xr:uid="{00000000-0005-0000-0000-0000B9000000}"/>
    <cellStyle name="Обычный 3 2 14" xfId="212" xr:uid="{00000000-0005-0000-0000-0000BA000000}"/>
    <cellStyle name="Обычный 3 2 2" xfId="174" xr:uid="{00000000-0005-0000-0000-0000BB000000}"/>
    <cellStyle name="Обычный 3 2 3" xfId="175" xr:uid="{00000000-0005-0000-0000-0000BC000000}"/>
    <cellStyle name="Обычный 3 2 4" xfId="176" xr:uid="{00000000-0005-0000-0000-0000BD000000}"/>
    <cellStyle name="Обычный 3 2 5" xfId="177" xr:uid="{00000000-0005-0000-0000-0000BE000000}"/>
    <cellStyle name="Обычный 3 2 6" xfId="178" xr:uid="{00000000-0005-0000-0000-0000BF000000}"/>
    <cellStyle name="Обычный 3 2 7" xfId="179" xr:uid="{00000000-0005-0000-0000-0000C0000000}"/>
    <cellStyle name="Обычный 3 2 8" xfId="180" xr:uid="{00000000-0005-0000-0000-0000C1000000}"/>
    <cellStyle name="Обычный 3 2 9" xfId="181" xr:uid="{00000000-0005-0000-0000-0000C2000000}"/>
    <cellStyle name="Обычный 3 3" xfId="182" xr:uid="{00000000-0005-0000-0000-0000C3000000}"/>
    <cellStyle name="Обычный 3 4" xfId="183" xr:uid="{00000000-0005-0000-0000-0000C4000000}"/>
    <cellStyle name="Обычный 3 5" xfId="184" xr:uid="{00000000-0005-0000-0000-0000C5000000}"/>
    <cellStyle name="Обычный 3 6" xfId="185" xr:uid="{00000000-0005-0000-0000-0000C6000000}"/>
    <cellStyle name="Обычный 3 7" xfId="186" xr:uid="{00000000-0005-0000-0000-0000C7000000}"/>
    <cellStyle name="Обычный 3 8" xfId="187" xr:uid="{00000000-0005-0000-0000-0000C8000000}"/>
    <cellStyle name="Обычный 3 9" xfId="188" xr:uid="{00000000-0005-0000-0000-0000C9000000}"/>
    <cellStyle name="Обычный 4" xfId="189" xr:uid="{00000000-0005-0000-0000-0000CA000000}"/>
    <cellStyle name="Обычный 4 2" xfId="190" xr:uid="{00000000-0005-0000-0000-0000CB000000}"/>
    <cellStyle name="Обычный 4 3" xfId="191" xr:uid="{00000000-0005-0000-0000-0000CC000000}"/>
    <cellStyle name="Обычный 4 3 2" xfId="192" xr:uid="{00000000-0005-0000-0000-0000CD000000}"/>
    <cellStyle name="Обычный 4 3 2 2" xfId="210" xr:uid="{00000000-0005-0000-0000-0000CE000000}"/>
    <cellStyle name="Обычный 4 3 2 2 2" xfId="217" xr:uid="{00000000-0005-0000-0000-0000CF000000}"/>
    <cellStyle name="Обычный 4 3 2 2 2 2" xfId="219" xr:uid="{00000000-0005-0000-0000-0000D0000000}"/>
    <cellStyle name="Обычный 4 3 2 3" xfId="221" xr:uid="{00000000-0005-0000-0000-0000D1000000}"/>
    <cellStyle name="Обычный 4 3_дотация районная ноябрь на 18-20" xfId="193" xr:uid="{00000000-0005-0000-0000-0000D2000000}"/>
    <cellStyle name="Обычный 5" xfId="194" xr:uid="{00000000-0005-0000-0000-0000D3000000}"/>
    <cellStyle name="Обычный 6" xfId="195" xr:uid="{00000000-0005-0000-0000-0000D4000000}"/>
    <cellStyle name="Обычный 7" xfId="196" xr:uid="{00000000-0005-0000-0000-0000D5000000}"/>
    <cellStyle name="Обычный 8" xfId="197" xr:uid="{00000000-0005-0000-0000-0000D6000000}"/>
    <cellStyle name="Обычный 9" xfId="198" xr:uid="{00000000-0005-0000-0000-0000D7000000}"/>
    <cellStyle name="Обычный_tmp" xfId="220" xr:uid="{00000000-0005-0000-0000-0000D8000000}"/>
    <cellStyle name="Обычный_Лист1" xfId="222" xr:uid="{00000000-0005-0000-0000-0000D9000000}"/>
    <cellStyle name="Обычный_Лист1 2" xfId="199" xr:uid="{00000000-0005-0000-0000-0000DA000000}"/>
    <cellStyle name="Стиль 1" xfId="200" xr:uid="{00000000-0005-0000-0000-0000DB000000}"/>
    <cellStyle name="Стиль 1 2" xfId="201" xr:uid="{00000000-0005-0000-0000-0000DC000000}"/>
    <cellStyle name="Финансовый" xfId="223" builtinId="3"/>
    <cellStyle name="Финансовый 2" xfId="202" xr:uid="{00000000-0005-0000-0000-0000DE000000}"/>
    <cellStyle name="Финансовый 3" xfId="211" xr:uid="{00000000-0005-0000-0000-0000D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7305" y="2447925"/>
          <a:ext cx="1952625" cy="647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38700" y="1352550"/>
          <a:ext cx="3171824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819651" y="0"/>
          <a:ext cx="2858114" cy="13451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21.07.2022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2</xdr:col>
      <xdr:colOff>1142999</xdr:colOff>
      <xdr:row>2</xdr:row>
      <xdr:rowOff>236220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1"/>
          <a:ext cx="3352799" cy="115061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  <a:endParaRPr lang="ru-RU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 внесении изменений в решение Думы 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21.07.2022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205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4781550</xdr:colOff>
      <xdr:row>3</xdr:row>
      <xdr:rowOff>3810</xdr:rowOff>
    </xdr:from>
    <xdr:to>
      <xdr:col>2</xdr:col>
      <xdr:colOff>1143000</xdr:colOff>
      <xdr:row>5</xdr:row>
      <xdr:rowOff>198119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4781550" y="1251585"/>
          <a:ext cx="3371850" cy="1108709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16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 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23.12.2021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endParaRPr lang="ru-RU" sz="12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1685925</xdr:colOff>
      <xdr:row>0</xdr:row>
      <xdr:rowOff>57150</xdr:rowOff>
    </xdr:from>
    <xdr:to>
      <xdr:col>3</xdr:col>
      <xdr:colOff>1428751</xdr:colOff>
      <xdr:row>6</xdr:row>
      <xdr:rowOff>133350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6153150" y="57150"/>
          <a:ext cx="3257551" cy="12192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12 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 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21.07.2022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205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1691640</xdr:colOff>
      <xdr:row>8</xdr:row>
      <xdr:rowOff>22861</xdr:rowOff>
    </xdr:from>
    <xdr:to>
      <xdr:col>3</xdr:col>
      <xdr:colOff>1447800</xdr:colOff>
      <xdr:row>15</xdr:row>
      <xdr:rowOff>9526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6158865" y="1489711"/>
          <a:ext cx="3270885" cy="112014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17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23.12.2021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48225" y="0"/>
          <a:ext cx="280987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21.07.2022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205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828675</xdr:colOff>
      <xdr:row>12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48225" y="1400175"/>
          <a:ext cx="28098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29724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_____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562475" y="1371600"/>
          <a:ext cx="31146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0</xdr:row>
      <xdr:rowOff>0</xdr:rowOff>
    </xdr:from>
    <xdr:to>
      <xdr:col>5</xdr:col>
      <xdr:colOff>734039</xdr:colOff>
      <xdr:row>6</xdr:row>
      <xdr:rowOff>142875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562475" y="0"/>
          <a:ext cx="2972414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21.07.2022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714375</xdr:colOff>
      <xdr:row>6</xdr:row>
      <xdr:rowOff>171450</xdr:rowOff>
    </xdr:from>
    <xdr:to>
      <xdr:col>6</xdr:col>
      <xdr:colOff>0</xdr:colOff>
      <xdr:row>12</xdr:row>
      <xdr:rowOff>66675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562475" y="1371600"/>
          <a:ext cx="31146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4152900</xdr:colOff>
      <xdr:row>8</xdr:row>
      <xdr:rowOff>0</xdr:rowOff>
    </xdr:from>
    <xdr:to>
      <xdr:col>4</xdr:col>
      <xdr:colOff>7621</xdr:colOff>
      <xdr:row>14</xdr:row>
      <xdr:rowOff>323850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1295400"/>
          <a:ext cx="1836421" cy="1133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 год и плановый период 2023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4143375</xdr:colOff>
      <xdr:row>0</xdr:row>
      <xdr:rowOff>47625</xdr:rowOff>
    </xdr:from>
    <xdr:to>
      <xdr:col>3</xdr:col>
      <xdr:colOff>762614</xdr:colOff>
      <xdr:row>6</xdr:row>
      <xdr:rowOff>152400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47625"/>
          <a:ext cx="1829414" cy="10763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от21.07.2022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4476750</xdr:colOff>
      <xdr:row>7</xdr:row>
      <xdr:rowOff>9525</xdr:rowOff>
    </xdr:from>
    <xdr:to>
      <xdr:col>5</xdr:col>
      <xdr:colOff>67</xdr:colOff>
      <xdr:row>13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476750" y="1409700"/>
          <a:ext cx="2800417" cy="11144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  <a:endParaRPr lang="ru-RU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 и 2024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none">
              <a:latin typeface="Times New Roman" pitchFamily="18" charset="0"/>
              <a:ea typeface="+mn-ea"/>
              <a:cs typeface="Times New Roman" pitchFamily="18" charset="0"/>
            </a:rPr>
            <a:t>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163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4495800</xdr:colOff>
      <xdr:row>0</xdr:row>
      <xdr:rowOff>0</xdr:rowOff>
    </xdr:from>
    <xdr:to>
      <xdr:col>5</xdr:col>
      <xdr:colOff>19050</xdr:colOff>
      <xdr:row>6</xdr:row>
      <xdr:rowOff>104775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495800" y="0"/>
          <a:ext cx="2800350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21.07.2022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205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752475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3181350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21.07.2022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6</xdr:row>
      <xdr:rowOff>171450</xdr:rowOff>
    </xdr:from>
    <xdr:to>
      <xdr:col>6</xdr:col>
      <xdr:colOff>752475</xdr:colOff>
      <xdr:row>12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67275" y="1371600"/>
          <a:ext cx="3181350" cy="11049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8</xdr:col>
      <xdr:colOff>615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400550" y="0"/>
          <a:ext cx="3105765" cy="13430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2022 год и на плановый период 2023 и 2024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21.07.2022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205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8</xdr:col>
      <xdr:colOff>0</xdr:colOff>
      <xdr:row>12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391025" y="1419225"/>
          <a:ext cx="3114675" cy="1095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2023 и 2024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23.12.20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163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0</xdr:row>
      <xdr:rowOff>0</xdr:rowOff>
    </xdr:from>
    <xdr:to>
      <xdr:col>5</xdr:col>
      <xdr:colOff>0</xdr:colOff>
      <xdr:row>6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981325" y="0"/>
          <a:ext cx="3343275" cy="12858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9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Думы   Черемховского районного муниципального образования на 2022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 и плановый период 2023 и 2024 годов"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21.07.2022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205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984885</xdr:colOff>
      <xdr:row>12</xdr:row>
      <xdr:rowOff>358140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990850" y="1524000"/>
          <a:ext cx="3270885" cy="112014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13 </a:t>
          </a:r>
          <a:endParaRPr lang="ru-RU" sz="11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2022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2023 и 2024 годов"</a:t>
          </a:r>
        </a:p>
        <a:p>
          <a:pPr algn="l" rtl="1">
            <a:lnSpc>
              <a:spcPts val="1200"/>
            </a:lnSpc>
          </a:pP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23.12.2021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 163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0</xdr:rowOff>
    </xdr:from>
    <xdr:to>
      <xdr:col>4</xdr:col>
      <xdr:colOff>19050</xdr:colOff>
      <xdr:row>5</xdr:row>
      <xdr:rowOff>96981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343401" y="0"/>
          <a:ext cx="3095624" cy="1039956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10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внесении изменений в решение Думы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21.07.2022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205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1533525</xdr:colOff>
      <xdr:row>6</xdr:row>
      <xdr:rowOff>118110</xdr:rowOff>
    </xdr:from>
    <xdr:to>
      <xdr:col>3</xdr:col>
      <xdr:colOff>1485900</xdr:colOff>
      <xdr:row>11</xdr:row>
      <xdr:rowOff>38100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324350" y="1251585"/>
          <a:ext cx="3067050" cy="939165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 15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2022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2023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2024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23.12.2021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163</a:t>
          </a: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87"/>
  <sheetViews>
    <sheetView tabSelected="1" workbookViewId="0">
      <selection activeCell="J65" sqref="J65"/>
    </sheetView>
  </sheetViews>
  <sheetFormatPr defaultColWidth="9.140625" defaultRowHeight="12.75" x14ac:dyDescent="0.2"/>
  <cols>
    <col min="1" max="1" width="68.42578125" style="194" customWidth="1"/>
    <col min="2" max="2" width="27.5703125" style="1" customWidth="1"/>
    <col min="3" max="3" width="17.85546875" style="3" customWidth="1"/>
    <col min="4" max="4" width="9.140625" style="1"/>
    <col min="5" max="5" width="12.140625" style="1" bestFit="1" customWidth="1"/>
    <col min="6" max="256" width="9.140625" style="1"/>
    <col min="257" max="257" width="68" style="1" customWidth="1"/>
    <col min="258" max="258" width="29.140625" style="1" customWidth="1"/>
    <col min="259" max="259" width="20.28515625" style="1" customWidth="1"/>
    <col min="260" max="512" width="9.140625" style="1"/>
    <col min="513" max="513" width="68" style="1" customWidth="1"/>
    <col min="514" max="514" width="29.140625" style="1" customWidth="1"/>
    <col min="515" max="515" width="20.28515625" style="1" customWidth="1"/>
    <col min="516" max="768" width="9.140625" style="1"/>
    <col min="769" max="769" width="68" style="1" customWidth="1"/>
    <col min="770" max="770" width="29.140625" style="1" customWidth="1"/>
    <col min="771" max="771" width="20.28515625" style="1" customWidth="1"/>
    <col min="772" max="1024" width="9.140625" style="1"/>
    <col min="1025" max="1025" width="68" style="1" customWidth="1"/>
    <col min="1026" max="1026" width="29.140625" style="1" customWidth="1"/>
    <col min="1027" max="1027" width="20.28515625" style="1" customWidth="1"/>
    <col min="1028" max="1280" width="9.140625" style="1"/>
    <col min="1281" max="1281" width="68" style="1" customWidth="1"/>
    <col min="1282" max="1282" width="29.140625" style="1" customWidth="1"/>
    <col min="1283" max="1283" width="20.28515625" style="1" customWidth="1"/>
    <col min="1284" max="1536" width="9.140625" style="1"/>
    <col min="1537" max="1537" width="68" style="1" customWidth="1"/>
    <col min="1538" max="1538" width="29.140625" style="1" customWidth="1"/>
    <col min="1539" max="1539" width="20.28515625" style="1" customWidth="1"/>
    <col min="1540" max="1792" width="9.140625" style="1"/>
    <col min="1793" max="1793" width="68" style="1" customWidth="1"/>
    <col min="1794" max="1794" width="29.140625" style="1" customWidth="1"/>
    <col min="1795" max="1795" width="20.28515625" style="1" customWidth="1"/>
    <col min="1796" max="2048" width="9.140625" style="1"/>
    <col min="2049" max="2049" width="68" style="1" customWidth="1"/>
    <col min="2050" max="2050" width="29.140625" style="1" customWidth="1"/>
    <col min="2051" max="2051" width="20.28515625" style="1" customWidth="1"/>
    <col min="2052" max="2304" width="9.140625" style="1"/>
    <col min="2305" max="2305" width="68" style="1" customWidth="1"/>
    <col min="2306" max="2306" width="29.140625" style="1" customWidth="1"/>
    <col min="2307" max="2307" width="20.28515625" style="1" customWidth="1"/>
    <col min="2308" max="2560" width="9.140625" style="1"/>
    <col min="2561" max="2561" width="68" style="1" customWidth="1"/>
    <col min="2562" max="2562" width="29.140625" style="1" customWidth="1"/>
    <col min="2563" max="2563" width="20.28515625" style="1" customWidth="1"/>
    <col min="2564" max="2816" width="9.140625" style="1"/>
    <col min="2817" max="2817" width="68" style="1" customWidth="1"/>
    <col min="2818" max="2818" width="29.140625" style="1" customWidth="1"/>
    <col min="2819" max="2819" width="20.28515625" style="1" customWidth="1"/>
    <col min="2820" max="3072" width="9.140625" style="1"/>
    <col min="3073" max="3073" width="68" style="1" customWidth="1"/>
    <col min="3074" max="3074" width="29.140625" style="1" customWidth="1"/>
    <col min="3075" max="3075" width="20.28515625" style="1" customWidth="1"/>
    <col min="3076" max="3328" width="9.140625" style="1"/>
    <col min="3329" max="3329" width="68" style="1" customWidth="1"/>
    <col min="3330" max="3330" width="29.140625" style="1" customWidth="1"/>
    <col min="3331" max="3331" width="20.28515625" style="1" customWidth="1"/>
    <col min="3332" max="3584" width="9.140625" style="1"/>
    <col min="3585" max="3585" width="68" style="1" customWidth="1"/>
    <col min="3586" max="3586" width="29.140625" style="1" customWidth="1"/>
    <col min="3587" max="3587" width="20.28515625" style="1" customWidth="1"/>
    <col min="3588" max="3840" width="9.140625" style="1"/>
    <col min="3841" max="3841" width="68" style="1" customWidth="1"/>
    <col min="3842" max="3842" width="29.140625" style="1" customWidth="1"/>
    <col min="3843" max="3843" width="20.28515625" style="1" customWidth="1"/>
    <col min="3844" max="4096" width="9.140625" style="1"/>
    <col min="4097" max="4097" width="68" style="1" customWidth="1"/>
    <col min="4098" max="4098" width="29.140625" style="1" customWidth="1"/>
    <col min="4099" max="4099" width="20.28515625" style="1" customWidth="1"/>
    <col min="4100" max="4352" width="9.140625" style="1"/>
    <col min="4353" max="4353" width="68" style="1" customWidth="1"/>
    <col min="4354" max="4354" width="29.140625" style="1" customWidth="1"/>
    <col min="4355" max="4355" width="20.28515625" style="1" customWidth="1"/>
    <col min="4356" max="4608" width="9.140625" style="1"/>
    <col min="4609" max="4609" width="68" style="1" customWidth="1"/>
    <col min="4610" max="4610" width="29.140625" style="1" customWidth="1"/>
    <col min="4611" max="4611" width="20.28515625" style="1" customWidth="1"/>
    <col min="4612" max="4864" width="9.140625" style="1"/>
    <col min="4865" max="4865" width="68" style="1" customWidth="1"/>
    <col min="4866" max="4866" width="29.140625" style="1" customWidth="1"/>
    <col min="4867" max="4867" width="20.28515625" style="1" customWidth="1"/>
    <col min="4868" max="5120" width="9.140625" style="1"/>
    <col min="5121" max="5121" width="68" style="1" customWidth="1"/>
    <col min="5122" max="5122" width="29.140625" style="1" customWidth="1"/>
    <col min="5123" max="5123" width="20.28515625" style="1" customWidth="1"/>
    <col min="5124" max="5376" width="9.140625" style="1"/>
    <col min="5377" max="5377" width="68" style="1" customWidth="1"/>
    <col min="5378" max="5378" width="29.140625" style="1" customWidth="1"/>
    <col min="5379" max="5379" width="20.28515625" style="1" customWidth="1"/>
    <col min="5380" max="5632" width="9.140625" style="1"/>
    <col min="5633" max="5633" width="68" style="1" customWidth="1"/>
    <col min="5634" max="5634" width="29.140625" style="1" customWidth="1"/>
    <col min="5635" max="5635" width="20.28515625" style="1" customWidth="1"/>
    <col min="5636" max="5888" width="9.140625" style="1"/>
    <col min="5889" max="5889" width="68" style="1" customWidth="1"/>
    <col min="5890" max="5890" width="29.140625" style="1" customWidth="1"/>
    <col min="5891" max="5891" width="20.28515625" style="1" customWidth="1"/>
    <col min="5892" max="6144" width="9.140625" style="1"/>
    <col min="6145" max="6145" width="68" style="1" customWidth="1"/>
    <col min="6146" max="6146" width="29.140625" style="1" customWidth="1"/>
    <col min="6147" max="6147" width="20.28515625" style="1" customWidth="1"/>
    <col min="6148" max="6400" width="9.140625" style="1"/>
    <col min="6401" max="6401" width="68" style="1" customWidth="1"/>
    <col min="6402" max="6402" width="29.140625" style="1" customWidth="1"/>
    <col min="6403" max="6403" width="20.28515625" style="1" customWidth="1"/>
    <col min="6404" max="6656" width="9.140625" style="1"/>
    <col min="6657" max="6657" width="68" style="1" customWidth="1"/>
    <col min="6658" max="6658" width="29.140625" style="1" customWidth="1"/>
    <col min="6659" max="6659" width="20.28515625" style="1" customWidth="1"/>
    <col min="6660" max="6912" width="9.140625" style="1"/>
    <col min="6913" max="6913" width="68" style="1" customWidth="1"/>
    <col min="6914" max="6914" width="29.140625" style="1" customWidth="1"/>
    <col min="6915" max="6915" width="20.28515625" style="1" customWidth="1"/>
    <col min="6916" max="7168" width="9.140625" style="1"/>
    <col min="7169" max="7169" width="68" style="1" customWidth="1"/>
    <col min="7170" max="7170" width="29.140625" style="1" customWidth="1"/>
    <col min="7171" max="7171" width="20.28515625" style="1" customWidth="1"/>
    <col min="7172" max="7424" width="9.140625" style="1"/>
    <col min="7425" max="7425" width="68" style="1" customWidth="1"/>
    <col min="7426" max="7426" width="29.140625" style="1" customWidth="1"/>
    <col min="7427" max="7427" width="20.28515625" style="1" customWidth="1"/>
    <col min="7428" max="7680" width="9.140625" style="1"/>
    <col min="7681" max="7681" width="68" style="1" customWidth="1"/>
    <col min="7682" max="7682" width="29.140625" style="1" customWidth="1"/>
    <col min="7683" max="7683" width="20.28515625" style="1" customWidth="1"/>
    <col min="7684" max="7936" width="9.140625" style="1"/>
    <col min="7937" max="7937" width="68" style="1" customWidth="1"/>
    <col min="7938" max="7938" width="29.140625" style="1" customWidth="1"/>
    <col min="7939" max="7939" width="20.28515625" style="1" customWidth="1"/>
    <col min="7940" max="8192" width="9.140625" style="1"/>
    <col min="8193" max="8193" width="68" style="1" customWidth="1"/>
    <col min="8194" max="8194" width="29.140625" style="1" customWidth="1"/>
    <col min="8195" max="8195" width="20.28515625" style="1" customWidth="1"/>
    <col min="8196" max="8448" width="9.140625" style="1"/>
    <col min="8449" max="8449" width="68" style="1" customWidth="1"/>
    <col min="8450" max="8450" width="29.140625" style="1" customWidth="1"/>
    <col min="8451" max="8451" width="20.28515625" style="1" customWidth="1"/>
    <col min="8452" max="8704" width="9.140625" style="1"/>
    <col min="8705" max="8705" width="68" style="1" customWidth="1"/>
    <col min="8706" max="8706" width="29.140625" style="1" customWidth="1"/>
    <col min="8707" max="8707" width="20.28515625" style="1" customWidth="1"/>
    <col min="8708" max="8960" width="9.140625" style="1"/>
    <col min="8961" max="8961" width="68" style="1" customWidth="1"/>
    <col min="8962" max="8962" width="29.140625" style="1" customWidth="1"/>
    <col min="8963" max="8963" width="20.28515625" style="1" customWidth="1"/>
    <col min="8964" max="9216" width="9.140625" style="1"/>
    <col min="9217" max="9217" width="68" style="1" customWidth="1"/>
    <col min="9218" max="9218" width="29.140625" style="1" customWidth="1"/>
    <col min="9219" max="9219" width="20.28515625" style="1" customWidth="1"/>
    <col min="9220" max="9472" width="9.140625" style="1"/>
    <col min="9473" max="9473" width="68" style="1" customWidth="1"/>
    <col min="9474" max="9474" width="29.140625" style="1" customWidth="1"/>
    <col min="9475" max="9475" width="20.28515625" style="1" customWidth="1"/>
    <col min="9476" max="9728" width="9.140625" style="1"/>
    <col min="9729" max="9729" width="68" style="1" customWidth="1"/>
    <col min="9730" max="9730" width="29.140625" style="1" customWidth="1"/>
    <col min="9731" max="9731" width="20.28515625" style="1" customWidth="1"/>
    <col min="9732" max="9984" width="9.140625" style="1"/>
    <col min="9985" max="9985" width="68" style="1" customWidth="1"/>
    <col min="9986" max="9986" width="29.140625" style="1" customWidth="1"/>
    <col min="9987" max="9987" width="20.28515625" style="1" customWidth="1"/>
    <col min="9988" max="10240" width="9.140625" style="1"/>
    <col min="10241" max="10241" width="68" style="1" customWidth="1"/>
    <col min="10242" max="10242" width="29.140625" style="1" customWidth="1"/>
    <col min="10243" max="10243" width="20.28515625" style="1" customWidth="1"/>
    <col min="10244" max="10496" width="9.140625" style="1"/>
    <col min="10497" max="10497" width="68" style="1" customWidth="1"/>
    <col min="10498" max="10498" width="29.140625" style="1" customWidth="1"/>
    <col min="10499" max="10499" width="20.28515625" style="1" customWidth="1"/>
    <col min="10500" max="10752" width="9.140625" style="1"/>
    <col min="10753" max="10753" width="68" style="1" customWidth="1"/>
    <col min="10754" max="10754" width="29.140625" style="1" customWidth="1"/>
    <col min="10755" max="10755" width="20.28515625" style="1" customWidth="1"/>
    <col min="10756" max="11008" width="9.140625" style="1"/>
    <col min="11009" max="11009" width="68" style="1" customWidth="1"/>
    <col min="11010" max="11010" width="29.140625" style="1" customWidth="1"/>
    <col min="11011" max="11011" width="20.28515625" style="1" customWidth="1"/>
    <col min="11012" max="11264" width="9.140625" style="1"/>
    <col min="11265" max="11265" width="68" style="1" customWidth="1"/>
    <col min="11266" max="11266" width="29.140625" style="1" customWidth="1"/>
    <col min="11267" max="11267" width="20.28515625" style="1" customWidth="1"/>
    <col min="11268" max="11520" width="9.140625" style="1"/>
    <col min="11521" max="11521" width="68" style="1" customWidth="1"/>
    <col min="11522" max="11522" width="29.140625" style="1" customWidth="1"/>
    <col min="11523" max="11523" width="20.28515625" style="1" customWidth="1"/>
    <col min="11524" max="11776" width="9.140625" style="1"/>
    <col min="11777" max="11777" width="68" style="1" customWidth="1"/>
    <col min="11778" max="11778" width="29.140625" style="1" customWidth="1"/>
    <col min="11779" max="11779" width="20.28515625" style="1" customWidth="1"/>
    <col min="11780" max="12032" width="9.140625" style="1"/>
    <col min="12033" max="12033" width="68" style="1" customWidth="1"/>
    <col min="12034" max="12034" width="29.140625" style="1" customWidth="1"/>
    <col min="12035" max="12035" width="20.28515625" style="1" customWidth="1"/>
    <col min="12036" max="12288" width="9.140625" style="1"/>
    <col min="12289" max="12289" width="68" style="1" customWidth="1"/>
    <col min="12290" max="12290" width="29.140625" style="1" customWidth="1"/>
    <col min="12291" max="12291" width="20.28515625" style="1" customWidth="1"/>
    <col min="12292" max="12544" width="9.140625" style="1"/>
    <col min="12545" max="12545" width="68" style="1" customWidth="1"/>
    <col min="12546" max="12546" width="29.140625" style="1" customWidth="1"/>
    <col min="12547" max="12547" width="20.28515625" style="1" customWidth="1"/>
    <col min="12548" max="12800" width="9.140625" style="1"/>
    <col min="12801" max="12801" width="68" style="1" customWidth="1"/>
    <col min="12802" max="12802" width="29.140625" style="1" customWidth="1"/>
    <col min="12803" max="12803" width="20.28515625" style="1" customWidth="1"/>
    <col min="12804" max="13056" width="9.140625" style="1"/>
    <col min="13057" max="13057" width="68" style="1" customWidth="1"/>
    <col min="13058" max="13058" width="29.140625" style="1" customWidth="1"/>
    <col min="13059" max="13059" width="20.28515625" style="1" customWidth="1"/>
    <col min="13060" max="13312" width="9.140625" style="1"/>
    <col min="13313" max="13313" width="68" style="1" customWidth="1"/>
    <col min="13314" max="13314" width="29.140625" style="1" customWidth="1"/>
    <col min="13315" max="13315" width="20.28515625" style="1" customWidth="1"/>
    <col min="13316" max="13568" width="9.140625" style="1"/>
    <col min="13569" max="13569" width="68" style="1" customWidth="1"/>
    <col min="13570" max="13570" width="29.140625" style="1" customWidth="1"/>
    <col min="13571" max="13571" width="20.28515625" style="1" customWidth="1"/>
    <col min="13572" max="13824" width="9.140625" style="1"/>
    <col min="13825" max="13825" width="68" style="1" customWidth="1"/>
    <col min="13826" max="13826" width="29.140625" style="1" customWidth="1"/>
    <col min="13827" max="13827" width="20.28515625" style="1" customWidth="1"/>
    <col min="13828" max="14080" width="9.140625" style="1"/>
    <col min="14081" max="14081" width="68" style="1" customWidth="1"/>
    <col min="14082" max="14082" width="29.140625" style="1" customWidth="1"/>
    <col min="14083" max="14083" width="20.28515625" style="1" customWidth="1"/>
    <col min="14084" max="14336" width="9.140625" style="1"/>
    <col min="14337" max="14337" width="68" style="1" customWidth="1"/>
    <col min="14338" max="14338" width="29.140625" style="1" customWidth="1"/>
    <col min="14339" max="14339" width="20.28515625" style="1" customWidth="1"/>
    <col min="14340" max="14592" width="9.140625" style="1"/>
    <col min="14593" max="14593" width="68" style="1" customWidth="1"/>
    <col min="14594" max="14594" width="29.140625" style="1" customWidth="1"/>
    <col min="14595" max="14595" width="20.28515625" style="1" customWidth="1"/>
    <col min="14596" max="14848" width="9.140625" style="1"/>
    <col min="14849" max="14849" width="68" style="1" customWidth="1"/>
    <col min="14850" max="14850" width="29.140625" style="1" customWidth="1"/>
    <col min="14851" max="14851" width="20.28515625" style="1" customWidth="1"/>
    <col min="14852" max="15104" width="9.140625" style="1"/>
    <col min="15105" max="15105" width="68" style="1" customWidth="1"/>
    <col min="15106" max="15106" width="29.140625" style="1" customWidth="1"/>
    <col min="15107" max="15107" width="20.28515625" style="1" customWidth="1"/>
    <col min="15108" max="15360" width="9.140625" style="1"/>
    <col min="15361" max="15361" width="68" style="1" customWidth="1"/>
    <col min="15362" max="15362" width="29.140625" style="1" customWidth="1"/>
    <col min="15363" max="15363" width="20.28515625" style="1" customWidth="1"/>
    <col min="15364" max="15616" width="9.140625" style="1"/>
    <col min="15617" max="15617" width="68" style="1" customWidth="1"/>
    <col min="15618" max="15618" width="29.140625" style="1" customWidth="1"/>
    <col min="15619" max="15619" width="20.28515625" style="1" customWidth="1"/>
    <col min="15620" max="15872" width="9.140625" style="1"/>
    <col min="15873" max="15873" width="68" style="1" customWidth="1"/>
    <col min="15874" max="15874" width="29.140625" style="1" customWidth="1"/>
    <col min="15875" max="15875" width="20.28515625" style="1" customWidth="1"/>
    <col min="15876" max="16128" width="9.140625" style="1"/>
    <col min="16129" max="16129" width="68" style="1" customWidth="1"/>
    <col min="16130" max="16130" width="29.140625" style="1" customWidth="1"/>
    <col min="16131" max="16131" width="20.28515625" style="1" customWidth="1"/>
    <col min="16132" max="16384" width="9.140625" style="1"/>
  </cols>
  <sheetData>
    <row r="1" spans="1:2" ht="15" x14ac:dyDescent="0.25">
      <c r="B1" s="2"/>
    </row>
    <row r="2" spans="1:2" ht="15" x14ac:dyDescent="0.25">
      <c r="B2" s="2"/>
    </row>
    <row r="3" spans="1:2" ht="15" x14ac:dyDescent="0.25">
      <c r="B3" s="2"/>
    </row>
    <row r="4" spans="1:2" ht="15" x14ac:dyDescent="0.25">
      <c r="B4" s="2"/>
    </row>
    <row r="16" spans="1:2" x14ac:dyDescent="0.2">
      <c r="A16" s="195"/>
      <c r="B16" s="4"/>
    </row>
    <row r="17" spans="1:5" x14ac:dyDescent="0.2">
      <c r="A17" s="207" t="s">
        <v>111</v>
      </c>
      <c r="B17" s="207"/>
      <c r="C17" s="207"/>
    </row>
    <row r="18" spans="1:5" ht="29.25" customHeight="1" x14ac:dyDescent="0.2">
      <c r="A18" s="207"/>
      <c r="B18" s="207"/>
      <c r="C18" s="207"/>
    </row>
    <row r="19" spans="1:5" ht="15.75" x14ac:dyDescent="0.25">
      <c r="A19" s="196"/>
      <c r="B19" s="5"/>
      <c r="C19" s="6" t="s">
        <v>0</v>
      </c>
    </row>
    <row r="20" spans="1:5" ht="48.75" customHeight="1" x14ac:dyDescent="0.2">
      <c r="A20" s="197" t="s">
        <v>1</v>
      </c>
      <c r="B20" s="8" t="s">
        <v>2</v>
      </c>
      <c r="C20" s="38" t="s">
        <v>112</v>
      </c>
    </row>
    <row r="21" spans="1:5" ht="19.149999999999999" customHeight="1" x14ac:dyDescent="0.2">
      <c r="A21" s="17" t="s">
        <v>3</v>
      </c>
      <c r="B21" s="7" t="s">
        <v>4</v>
      </c>
      <c r="C21" s="93">
        <f>C22+C26+C31+C33+C36+C42+C45+C48+C52+C24</f>
        <v>165810.65704999998</v>
      </c>
      <c r="E21" s="9"/>
    </row>
    <row r="22" spans="1:5" s="10" customFormat="1" ht="16.149999999999999" customHeight="1" x14ac:dyDescent="0.2">
      <c r="A22" s="17" t="s">
        <v>5</v>
      </c>
      <c r="B22" s="7" t="s">
        <v>6</v>
      </c>
      <c r="C22" s="93">
        <f>C23</f>
        <v>111782.3</v>
      </c>
      <c r="E22" s="11"/>
    </row>
    <row r="23" spans="1:5" s="10" customFormat="1" ht="16.149999999999999" customHeight="1" x14ac:dyDescent="0.25">
      <c r="A23" s="198" t="s">
        <v>7</v>
      </c>
      <c r="B23" s="12" t="s">
        <v>8</v>
      </c>
      <c r="C23" s="37">
        <v>111782.3</v>
      </c>
      <c r="E23" s="39"/>
    </row>
    <row r="24" spans="1:5" ht="32.450000000000003" customHeight="1" x14ac:dyDescent="0.2">
      <c r="A24" s="13" t="s">
        <v>9</v>
      </c>
      <c r="B24" s="7" t="s">
        <v>10</v>
      </c>
      <c r="C24" s="93">
        <f>C25</f>
        <v>389.11</v>
      </c>
    </row>
    <row r="25" spans="1:5" s="16" customFormat="1" ht="30" x14ac:dyDescent="0.25">
      <c r="A25" s="14" t="s">
        <v>11</v>
      </c>
      <c r="B25" s="15" t="s">
        <v>12</v>
      </c>
      <c r="C25" s="94">
        <v>389.11</v>
      </c>
    </row>
    <row r="26" spans="1:5" s="10" customFormat="1" ht="19.149999999999999" customHeight="1" x14ac:dyDescent="0.2">
      <c r="A26" s="17" t="s">
        <v>13</v>
      </c>
      <c r="B26" s="7" t="s">
        <v>14</v>
      </c>
      <c r="C26" s="93">
        <f>C27+C28+C29+C30</f>
        <v>11796.900000000001</v>
      </c>
    </row>
    <row r="27" spans="1:5" s="10" customFormat="1" ht="30" customHeight="1" x14ac:dyDescent="0.25">
      <c r="A27" s="18" t="s">
        <v>15</v>
      </c>
      <c r="B27" s="12" t="s">
        <v>16</v>
      </c>
      <c r="C27" s="37">
        <v>9238.2000000000007</v>
      </c>
    </row>
    <row r="28" spans="1:5" ht="15" x14ac:dyDescent="0.25">
      <c r="A28" s="199" t="s">
        <v>17</v>
      </c>
      <c r="B28" s="40" t="s">
        <v>18</v>
      </c>
      <c r="C28" s="95">
        <f>24+10</f>
        <v>34</v>
      </c>
    </row>
    <row r="29" spans="1:5" ht="15" customHeight="1" x14ac:dyDescent="0.25">
      <c r="A29" s="200" t="s">
        <v>19</v>
      </c>
      <c r="B29" s="19" t="s">
        <v>20</v>
      </c>
      <c r="C29" s="96">
        <f>718.2-10</f>
        <v>708.2</v>
      </c>
    </row>
    <row r="30" spans="1:5" ht="15" customHeight="1" x14ac:dyDescent="0.25">
      <c r="A30" s="200" t="s">
        <v>21</v>
      </c>
      <c r="B30" s="19" t="s">
        <v>22</v>
      </c>
      <c r="C30" s="96">
        <v>1816.5</v>
      </c>
    </row>
    <row r="31" spans="1:5" s="10" customFormat="1" ht="18" customHeight="1" x14ac:dyDescent="0.2">
      <c r="A31" s="20" t="s">
        <v>23</v>
      </c>
      <c r="B31" s="7" t="s">
        <v>24</v>
      </c>
      <c r="C31" s="93">
        <f>C32</f>
        <v>203.5</v>
      </c>
    </row>
    <row r="32" spans="1:5" s="22" customFormat="1" ht="30" customHeight="1" x14ac:dyDescent="0.25">
      <c r="A32" s="200" t="s">
        <v>25</v>
      </c>
      <c r="B32" s="21" t="s">
        <v>26</v>
      </c>
      <c r="C32" s="96">
        <v>203.5</v>
      </c>
    </row>
    <row r="33" spans="1:3" s="10" customFormat="1" ht="28.5" customHeight="1" x14ac:dyDescent="0.2">
      <c r="A33" s="20" t="s">
        <v>27</v>
      </c>
      <c r="B33" s="7" t="s">
        <v>28</v>
      </c>
      <c r="C33" s="93">
        <f>C34+C35</f>
        <v>24172.833999999999</v>
      </c>
    </row>
    <row r="34" spans="1:3" ht="75.75" customHeight="1" x14ac:dyDescent="0.25">
      <c r="A34" s="25" t="s">
        <v>29</v>
      </c>
      <c r="B34" s="19" t="s">
        <v>30</v>
      </c>
      <c r="C34" s="37">
        <f>24029.786+138.118+0.13</f>
        <v>24168.034</v>
      </c>
    </row>
    <row r="35" spans="1:3" ht="15" x14ac:dyDescent="0.25">
      <c r="A35" s="25" t="s">
        <v>187</v>
      </c>
      <c r="B35" s="19" t="s">
        <v>188</v>
      </c>
      <c r="C35" s="37">
        <v>4.8</v>
      </c>
    </row>
    <row r="36" spans="1:3" s="26" customFormat="1" ht="13.5" customHeight="1" x14ac:dyDescent="0.2">
      <c r="A36" s="23" t="s">
        <v>31</v>
      </c>
      <c r="B36" s="24" t="s">
        <v>32</v>
      </c>
      <c r="C36" s="93">
        <f>C37</f>
        <v>944.06</v>
      </c>
    </row>
    <row r="37" spans="1:3" s="22" customFormat="1" ht="16.5" customHeight="1" x14ac:dyDescent="0.25">
      <c r="A37" s="201" t="s">
        <v>33</v>
      </c>
      <c r="B37" s="21" t="s">
        <v>34</v>
      </c>
      <c r="C37" s="37">
        <v>944.06</v>
      </c>
    </row>
    <row r="38" spans="1:3" s="22" customFormat="1" ht="28.5" hidden="1" customHeight="1" x14ac:dyDescent="0.25">
      <c r="A38" s="201" t="s">
        <v>113</v>
      </c>
      <c r="B38" s="21" t="s">
        <v>114</v>
      </c>
      <c r="C38" s="96">
        <v>101.75</v>
      </c>
    </row>
    <row r="39" spans="1:3" s="22" customFormat="1" ht="13.5" hidden="1" customHeight="1" x14ac:dyDescent="0.25">
      <c r="A39" s="201" t="s">
        <v>115</v>
      </c>
      <c r="B39" s="21" t="s">
        <v>116</v>
      </c>
      <c r="C39" s="96">
        <v>0.66</v>
      </c>
    </row>
    <row r="40" spans="1:3" s="22" customFormat="1" ht="14.25" hidden="1" customHeight="1" x14ac:dyDescent="0.25">
      <c r="A40" s="201" t="s">
        <v>117</v>
      </c>
      <c r="B40" s="21" t="s">
        <v>118</v>
      </c>
      <c r="C40" s="96">
        <v>825</v>
      </c>
    </row>
    <row r="41" spans="1:3" s="22" customFormat="1" ht="14.25" hidden="1" customHeight="1" x14ac:dyDescent="0.25">
      <c r="A41" s="201" t="s">
        <v>119</v>
      </c>
      <c r="B41" s="21" t="s">
        <v>120</v>
      </c>
      <c r="C41" s="96">
        <v>691.24</v>
      </c>
    </row>
    <row r="42" spans="1:3" s="10" customFormat="1" ht="30" customHeight="1" x14ac:dyDescent="0.2">
      <c r="A42" s="20" t="s">
        <v>35</v>
      </c>
      <c r="B42" s="7" t="s">
        <v>36</v>
      </c>
      <c r="C42" s="93">
        <f>C43+C44</f>
        <v>13317.653050000001</v>
      </c>
    </row>
    <row r="43" spans="1:3" s="22" customFormat="1" ht="19.5" customHeight="1" x14ac:dyDescent="0.25">
      <c r="A43" s="25" t="s">
        <v>37</v>
      </c>
      <c r="B43" s="21" t="s">
        <v>38</v>
      </c>
      <c r="C43" s="37">
        <v>13232.486000000001</v>
      </c>
    </row>
    <row r="44" spans="1:3" s="22" customFormat="1" ht="18.75" customHeight="1" x14ac:dyDescent="0.25">
      <c r="A44" s="25" t="s">
        <v>39</v>
      </c>
      <c r="B44" s="21" t="s">
        <v>40</v>
      </c>
      <c r="C44" s="37">
        <v>85.167050000000003</v>
      </c>
    </row>
    <row r="45" spans="1:3" s="10" customFormat="1" ht="29.25" customHeight="1" x14ac:dyDescent="0.2">
      <c r="A45" s="20" t="s">
        <v>41</v>
      </c>
      <c r="B45" s="7" t="s">
        <v>42</v>
      </c>
      <c r="C45" s="93">
        <f>C47+C46</f>
        <v>2751.5</v>
      </c>
    </row>
    <row r="46" spans="1:3" s="10" customFormat="1" ht="56.25" customHeight="1" x14ac:dyDescent="0.25">
      <c r="A46" s="27" t="s">
        <v>43</v>
      </c>
      <c r="B46" s="19" t="s">
        <v>44</v>
      </c>
      <c r="C46" s="37">
        <v>1622.5</v>
      </c>
    </row>
    <row r="47" spans="1:3" ht="28.5" customHeight="1" x14ac:dyDescent="0.25">
      <c r="A47" s="27" t="s">
        <v>45</v>
      </c>
      <c r="B47" s="19" t="s">
        <v>46</v>
      </c>
      <c r="C47" s="37">
        <v>1129</v>
      </c>
    </row>
    <row r="48" spans="1:3" s="10" customFormat="1" ht="15" customHeight="1" x14ac:dyDescent="0.2">
      <c r="A48" s="20" t="s">
        <v>47</v>
      </c>
      <c r="B48" s="7" t="s">
        <v>48</v>
      </c>
      <c r="C48" s="93">
        <f>SUM(C49:C51)</f>
        <v>450</v>
      </c>
    </row>
    <row r="49" spans="1:3" s="10" customFormat="1" ht="30.75" customHeight="1" x14ac:dyDescent="0.25">
      <c r="A49" s="27" t="s">
        <v>49</v>
      </c>
      <c r="B49" s="19" t="s">
        <v>50</v>
      </c>
      <c r="C49" s="37">
        <f>3.4+11.3+0.7+3.5</f>
        <v>18.899999999999999</v>
      </c>
    </row>
    <row r="50" spans="1:3" s="10" customFormat="1" ht="90" customHeight="1" x14ac:dyDescent="0.25">
      <c r="A50" s="27" t="s">
        <v>51</v>
      </c>
      <c r="B50" s="19" t="s">
        <v>52</v>
      </c>
      <c r="C50" s="37">
        <v>77.7</v>
      </c>
    </row>
    <row r="51" spans="1:3" s="10" customFormat="1" ht="17.25" customHeight="1" x14ac:dyDescent="0.25">
      <c r="A51" s="27" t="s">
        <v>53</v>
      </c>
      <c r="B51" s="19" t="s">
        <v>54</v>
      </c>
      <c r="C51" s="37">
        <f>0.5+21+11+280+3+37.9</f>
        <v>353.4</v>
      </c>
    </row>
    <row r="52" spans="1:3" s="10" customFormat="1" ht="14.25" x14ac:dyDescent="0.2">
      <c r="A52" s="20" t="s">
        <v>55</v>
      </c>
      <c r="B52" s="7" t="s">
        <v>56</v>
      </c>
      <c r="C52" s="93">
        <f>C53+C54</f>
        <v>2.8</v>
      </c>
    </row>
    <row r="53" spans="1:3" ht="15" customHeight="1" x14ac:dyDescent="0.25">
      <c r="A53" s="27" t="s">
        <v>57</v>
      </c>
      <c r="B53" s="19" t="s">
        <v>58</v>
      </c>
      <c r="C53" s="96">
        <v>0</v>
      </c>
    </row>
    <row r="54" spans="1:3" ht="15" x14ac:dyDescent="0.25">
      <c r="A54" s="27" t="s">
        <v>183</v>
      </c>
      <c r="B54" s="19" t="s">
        <v>184</v>
      </c>
      <c r="C54" s="96">
        <v>2.8</v>
      </c>
    </row>
    <row r="55" spans="1:3" ht="14.25" x14ac:dyDescent="0.2">
      <c r="A55" s="20" t="s">
        <v>59</v>
      </c>
      <c r="B55" s="7" t="s">
        <v>60</v>
      </c>
      <c r="C55" s="93">
        <f>C56+C79+C82</f>
        <v>1493328.2316300003</v>
      </c>
    </row>
    <row r="56" spans="1:3" s="10" customFormat="1" ht="30.75" customHeight="1" x14ac:dyDescent="0.2">
      <c r="A56" s="20" t="s">
        <v>61</v>
      </c>
      <c r="B56" s="7" t="s">
        <v>62</v>
      </c>
      <c r="C56" s="93">
        <f>C57+C60+C69+C75</f>
        <v>1486417.5174000002</v>
      </c>
    </row>
    <row r="57" spans="1:3" s="10" customFormat="1" ht="20.45" customHeight="1" x14ac:dyDescent="0.2">
      <c r="A57" s="202" t="s">
        <v>63</v>
      </c>
      <c r="B57" s="28" t="s">
        <v>64</v>
      </c>
      <c r="C57" s="93">
        <f>C58+C59</f>
        <v>213053.9</v>
      </c>
    </row>
    <row r="58" spans="1:3" ht="15" x14ac:dyDescent="0.25">
      <c r="A58" s="203" t="s">
        <v>65</v>
      </c>
      <c r="B58" s="29" t="s">
        <v>66</v>
      </c>
      <c r="C58" s="96">
        <v>148400.9</v>
      </c>
    </row>
    <row r="59" spans="1:3" ht="30" x14ac:dyDescent="0.25">
      <c r="A59" s="27" t="s">
        <v>67</v>
      </c>
      <c r="B59" s="19" t="s">
        <v>68</v>
      </c>
      <c r="C59" s="96">
        <v>64653</v>
      </c>
    </row>
    <row r="60" spans="1:3" s="10" customFormat="1" ht="28.5" x14ac:dyDescent="0.2">
      <c r="A60" s="204" t="s">
        <v>69</v>
      </c>
      <c r="B60" s="30" t="s">
        <v>70</v>
      </c>
      <c r="C60" s="93">
        <f>C68+C61+C66+C62+C63+C64+C65+C67</f>
        <v>224227.84165000002</v>
      </c>
    </row>
    <row r="61" spans="1:3" s="10" customFormat="1" ht="30" hidden="1" x14ac:dyDescent="0.25">
      <c r="A61" s="27" t="s">
        <v>71</v>
      </c>
      <c r="B61" s="19" t="s">
        <v>72</v>
      </c>
      <c r="C61" s="37">
        <v>0</v>
      </c>
    </row>
    <row r="62" spans="1:3" s="10" customFormat="1" ht="45" x14ac:dyDescent="0.25">
      <c r="A62" s="27" t="s">
        <v>73</v>
      </c>
      <c r="B62" s="19" t="s">
        <v>74</v>
      </c>
      <c r="C62" s="37">
        <v>6340.1</v>
      </c>
    </row>
    <row r="63" spans="1:3" s="10" customFormat="1" ht="45" hidden="1" x14ac:dyDescent="0.25">
      <c r="A63" s="27" t="s">
        <v>77</v>
      </c>
      <c r="B63" s="19" t="s">
        <v>78</v>
      </c>
      <c r="C63" s="37">
        <v>0</v>
      </c>
    </row>
    <row r="64" spans="1:3" s="10" customFormat="1" ht="44.25" customHeight="1" x14ac:dyDescent="0.25">
      <c r="A64" s="27" t="s">
        <v>75</v>
      </c>
      <c r="B64" s="19" t="s">
        <v>76</v>
      </c>
      <c r="C64" s="37">
        <v>27914.2</v>
      </c>
    </row>
    <row r="65" spans="1:3" s="10" customFormat="1" ht="30" x14ac:dyDescent="0.25">
      <c r="A65" s="27" t="s">
        <v>79</v>
      </c>
      <c r="B65" s="19" t="s">
        <v>80</v>
      </c>
      <c r="C65" s="37">
        <v>1700.65265</v>
      </c>
    </row>
    <row r="66" spans="1:3" s="10" customFormat="1" ht="30" x14ac:dyDescent="0.25">
      <c r="A66" s="27" t="s">
        <v>81</v>
      </c>
      <c r="B66" s="19" t="s">
        <v>82</v>
      </c>
      <c r="C66" s="37">
        <v>343.2</v>
      </c>
    </row>
    <row r="67" spans="1:3" s="10" customFormat="1" ht="30" x14ac:dyDescent="0.25">
      <c r="A67" s="27" t="s">
        <v>181</v>
      </c>
      <c r="B67" s="19" t="s">
        <v>182</v>
      </c>
      <c r="C67" s="37">
        <f>36518+12172.7</f>
        <v>48690.7</v>
      </c>
    </row>
    <row r="68" spans="1:3" s="10" customFormat="1" ht="15" x14ac:dyDescent="0.25">
      <c r="A68" s="27" t="s">
        <v>83</v>
      </c>
      <c r="B68" s="19" t="s">
        <v>84</v>
      </c>
      <c r="C68" s="37">
        <f>138493.1+745.889</f>
        <v>139238.989</v>
      </c>
    </row>
    <row r="69" spans="1:3" s="10" customFormat="1" ht="14.25" x14ac:dyDescent="0.2">
      <c r="A69" s="204" t="s">
        <v>85</v>
      </c>
      <c r="B69" s="7" t="s">
        <v>86</v>
      </c>
      <c r="C69" s="97">
        <f>C70+C71+C74+C72+C73</f>
        <v>1003672.0000000001</v>
      </c>
    </row>
    <row r="70" spans="1:3" s="10" customFormat="1" ht="29.25" customHeight="1" x14ac:dyDescent="0.25">
      <c r="A70" s="205" t="s">
        <v>87</v>
      </c>
      <c r="B70" s="19" t="s">
        <v>88</v>
      </c>
      <c r="C70" s="98">
        <f>12015.9+62.7</f>
        <v>12078.6</v>
      </c>
    </row>
    <row r="71" spans="1:3" s="31" customFormat="1" ht="30" customHeight="1" x14ac:dyDescent="0.25">
      <c r="A71" s="205" t="s">
        <v>89</v>
      </c>
      <c r="B71" s="19" t="s">
        <v>90</v>
      </c>
      <c r="C71" s="37">
        <f>130775.9+19728.7+91.1+75.3+42-649.1</f>
        <v>150063.9</v>
      </c>
    </row>
    <row r="72" spans="1:3" s="31" customFormat="1" ht="45" customHeight="1" x14ac:dyDescent="0.25">
      <c r="A72" s="203" t="s">
        <v>91</v>
      </c>
      <c r="B72" s="19" t="s">
        <v>92</v>
      </c>
      <c r="C72" s="37">
        <v>122.3</v>
      </c>
    </row>
    <row r="73" spans="1:3" s="31" customFormat="1" ht="33" hidden="1" customHeight="1" x14ac:dyDescent="0.25">
      <c r="A73" s="203" t="s">
        <v>93</v>
      </c>
      <c r="B73" s="19" t="s">
        <v>94</v>
      </c>
      <c r="C73" s="37">
        <v>0</v>
      </c>
    </row>
    <row r="74" spans="1:3" s="31" customFormat="1" ht="15" x14ac:dyDescent="0.25">
      <c r="A74" s="27" t="s">
        <v>95</v>
      </c>
      <c r="B74" s="19" t="s">
        <v>96</v>
      </c>
      <c r="C74" s="99">
        <f>703896.4+46022.9+91487.9</f>
        <v>841407.20000000007</v>
      </c>
    </row>
    <row r="75" spans="1:3" s="10" customFormat="1" ht="16.5" customHeight="1" x14ac:dyDescent="0.2">
      <c r="A75" s="20" t="s">
        <v>97</v>
      </c>
      <c r="B75" s="7" t="s">
        <v>98</v>
      </c>
      <c r="C75" s="93">
        <f>C76+C77+C78</f>
        <v>45463.775750000001</v>
      </c>
    </row>
    <row r="76" spans="1:3" ht="47.25" customHeight="1" x14ac:dyDescent="0.25">
      <c r="A76" s="203" t="s">
        <v>99</v>
      </c>
      <c r="B76" s="21" t="s">
        <v>100</v>
      </c>
      <c r="C76" s="37">
        <v>2713.1757499999999</v>
      </c>
    </row>
    <row r="77" spans="1:3" ht="59.25" customHeight="1" x14ac:dyDescent="0.25">
      <c r="A77" s="203" t="s">
        <v>101</v>
      </c>
      <c r="B77" s="21" t="s">
        <v>102</v>
      </c>
      <c r="C77" s="37">
        <v>38890</v>
      </c>
    </row>
    <row r="78" spans="1:3" ht="15" x14ac:dyDescent="0.25">
      <c r="A78" s="203" t="s">
        <v>190</v>
      </c>
      <c r="B78" s="21" t="s">
        <v>189</v>
      </c>
      <c r="C78" s="37">
        <v>3860.6</v>
      </c>
    </row>
    <row r="79" spans="1:3" s="32" customFormat="1" ht="14.25" x14ac:dyDescent="0.2">
      <c r="A79" s="20" t="s">
        <v>103</v>
      </c>
      <c r="B79" s="7" t="s">
        <v>104</v>
      </c>
      <c r="C79" s="100">
        <f>C80+C81</f>
        <v>7050</v>
      </c>
    </row>
    <row r="80" spans="1:3" s="34" customFormat="1" ht="30" customHeight="1" x14ac:dyDescent="0.25">
      <c r="A80" s="33" t="s">
        <v>105</v>
      </c>
      <c r="B80" s="19" t="s">
        <v>121</v>
      </c>
      <c r="C80" s="101">
        <v>50</v>
      </c>
    </row>
    <row r="81" spans="1:3" s="34" customFormat="1" ht="15" x14ac:dyDescent="0.25">
      <c r="A81" s="200" t="s">
        <v>185</v>
      </c>
      <c r="B81" s="19" t="s">
        <v>186</v>
      </c>
      <c r="C81" s="101">
        <v>7000</v>
      </c>
    </row>
    <row r="82" spans="1:3" s="34" customFormat="1" ht="14.25" x14ac:dyDescent="0.2">
      <c r="A82" s="20" t="s">
        <v>106</v>
      </c>
      <c r="B82" s="7" t="s">
        <v>107</v>
      </c>
      <c r="C82" s="102">
        <f>C83</f>
        <v>-139.28577000000001</v>
      </c>
    </row>
    <row r="83" spans="1:3" ht="29.25" customHeight="1" x14ac:dyDescent="0.25">
      <c r="A83" s="27" t="s">
        <v>108</v>
      </c>
      <c r="B83" s="19" t="s">
        <v>109</v>
      </c>
      <c r="C83" s="101">
        <v>-139.28577000000001</v>
      </c>
    </row>
    <row r="84" spans="1:3" ht="14.25" x14ac:dyDescent="0.2">
      <c r="A84" s="208" t="s">
        <v>110</v>
      </c>
      <c r="B84" s="208"/>
      <c r="C84" s="93">
        <f>C55+C21</f>
        <v>1659138.8886800003</v>
      </c>
    </row>
    <row r="85" spans="1:3" ht="15" x14ac:dyDescent="0.25">
      <c r="A85" s="35"/>
      <c r="B85" s="36"/>
      <c r="C85" s="41"/>
    </row>
    <row r="86" spans="1:3" ht="15" x14ac:dyDescent="0.25">
      <c r="A86" s="206" t="s">
        <v>758</v>
      </c>
      <c r="B86" s="209" t="s">
        <v>759</v>
      </c>
      <c r="C86" s="209"/>
    </row>
    <row r="87" spans="1:3" x14ac:dyDescent="0.2">
      <c r="C87" s="43"/>
    </row>
  </sheetData>
  <mergeCells count="3">
    <mergeCell ref="A17:C18"/>
    <mergeCell ref="A84:B84"/>
    <mergeCell ref="B86:C86"/>
  </mergeCells>
  <hyperlinks>
    <hyperlink ref="A25" r:id="rId1" display="http://www.consultant.ru/cons/cgi/online.cgi?req=doc&amp;base=LAW&amp;n=198941&amp;rnd=235642.187433877&amp;dst=100606&amp;fld=134" xr:uid="{00000000-0004-0000-0000-000000000000}"/>
    <hyperlink ref="A27" r:id="rId2" display="http://www.consultant.ru/cons/cgi/online.cgi?req=doc&amp;base=LAW&amp;n=208015&amp;rnd=235642.514532630&amp;dst=103572&amp;fld=134" xr:uid="{00000000-0004-0000-0000-000001000000}"/>
    <hyperlink ref="A49" r:id="rId3" location="dst0" display="http://www.consultant.ru/document/cons_doc_LAW_349551/ - dst0" xr:uid="{00000000-0004-0000-0000-000002000000}"/>
  </hyperlinks>
  <pageMargins left="0.78740157480314965" right="0.39370078740157483" top="0.78740157480314965" bottom="0.59055118110236227" header="0.31496062992125984" footer="0.31496062992125984"/>
  <pageSetup paperSize="9" scale="79" orientation="portrait" r:id="rId4"/>
  <headerFooter differentFirst="1">
    <oddHeader>&amp;C&amp;P</oddHead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3"/>
  <sheetViews>
    <sheetView workbookViewId="0">
      <selection activeCell="A36" sqref="A36"/>
    </sheetView>
  </sheetViews>
  <sheetFormatPr defaultRowHeight="36" customHeight="1" x14ac:dyDescent="0.2"/>
  <cols>
    <col min="1" max="1" width="72" style="1" customWidth="1"/>
    <col min="2" max="2" width="33.140625" style="1" customWidth="1"/>
    <col min="3" max="3" width="17.28515625" style="1" customWidth="1"/>
    <col min="4" max="4" width="12.28515625" style="46" customWidth="1"/>
    <col min="5" max="256" width="8.85546875" style="1"/>
    <col min="257" max="257" width="67" style="1" customWidth="1"/>
    <col min="258" max="258" width="29.5703125" style="1" customWidth="1"/>
    <col min="259" max="259" width="16.28515625" style="1" customWidth="1"/>
    <col min="260" max="260" width="12.28515625" style="1" customWidth="1"/>
    <col min="261" max="512" width="8.85546875" style="1"/>
    <col min="513" max="513" width="67" style="1" customWidth="1"/>
    <col min="514" max="514" width="29.5703125" style="1" customWidth="1"/>
    <col min="515" max="515" width="16.28515625" style="1" customWidth="1"/>
    <col min="516" max="516" width="12.28515625" style="1" customWidth="1"/>
    <col min="517" max="768" width="8.85546875" style="1"/>
    <col min="769" max="769" width="67" style="1" customWidth="1"/>
    <col min="770" max="770" width="29.5703125" style="1" customWidth="1"/>
    <col min="771" max="771" width="16.28515625" style="1" customWidth="1"/>
    <col min="772" max="772" width="12.285156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6.28515625" style="1" customWidth="1"/>
    <col min="1028" max="1028" width="12.285156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6.28515625" style="1" customWidth="1"/>
    <col min="1284" max="1284" width="12.285156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6.28515625" style="1" customWidth="1"/>
    <col min="1540" max="1540" width="12.285156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6.28515625" style="1" customWidth="1"/>
    <col min="1796" max="1796" width="12.285156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6.28515625" style="1" customWidth="1"/>
    <col min="2052" max="2052" width="12.285156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6.28515625" style="1" customWidth="1"/>
    <col min="2308" max="2308" width="12.285156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6.28515625" style="1" customWidth="1"/>
    <col min="2564" max="2564" width="12.285156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6.28515625" style="1" customWidth="1"/>
    <col min="2820" max="2820" width="12.285156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6.28515625" style="1" customWidth="1"/>
    <col min="3076" max="3076" width="12.285156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6.28515625" style="1" customWidth="1"/>
    <col min="3332" max="3332" width="12.285156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6.28515625" style="1" customWidth="1"/>
    <col min="3588" max="3588" width="12.285156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6.28515625" style="1" customWidth="1"/>
    <col min="3844" max="3844" width="12.285156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6.28515625" style="1" customWidth="1"/>
    <col min="4100" max="4100" width="12.285156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6.28515625" style="1" customWidth="1"/>
    <col min="4356" max="4356" width="12.285156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6.28515625" style="1" customWidth="1"/>
    <col min="4612" max="4612" width="12.285156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6.28515625" style="1" customWidth="1"/>
    <col min="4868" max="4868" width="12.285156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6.28515625" style="1" customWidth="1"/>
    <col min="5124" max="5124" width="12.285156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6.28515625" style="1" customWidth="1"/>
    <col min="5380" max="5380" width="12.285156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6.28515625" style="1" customWidth="1"/>
    <col min="5636" max="5636" width="12.285156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6.28515625" style="1" customWidth="1"/>
    <col min="5892" max="5892" width="12.285156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6.28515625" style="1" customWidth="1"/>
    <col min="6148" max="6148" width="12.285156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6.28515625" style="1" customWidth="1"/>
    <col min="6404" max="6404" width="12.285156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6.28515625" style="1" customWidth="1"/>
    <col min="6660" max="6660" width="12.285156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6.28515625" style="1" customWidth="1"/>
    <col min="6916" max="6916" width="12.285156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6.28515625" style="1" customWidth="1"/>
    <col min="7172" max="7172" width="12.285156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6.28515625" style="1" customWidth="1"/>
    <col min="7428" max="7428" width="12.285156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6.28515625" style="1" customWidth="1"/>
    <col min="7684" max="7684" width="12.285156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6.28515625" style="1" customWidth="1"/>
    <col min="7940" max="7940" width="12.285156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6.28515625" style="1" customWidth="1"/>
    <col min="8196" max="8196" width="12.285156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6.28515625" style="1" customWidth="1"/>
    <col min="8452" max="8452" width="12.285156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6.28515625" style="1" customWidth="1"/>
    <col min="8708" max="8708" width="12.285156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6.28515625" style="1" customWidth="1"/>
    <col min="8964" max="8964" width="12.285156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6.28515625" style="1" customWidth="1"/>
    <col min="9220" max="9220" width="12.285156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6.28515625" style="1" customWidth="1"/>
    <col min="9476" max="9476" width="12.285156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6.28515625" style="1" customWidth="1"/>
    <col min="9732" max="9732" width="12.285156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6.28515625" style="1" customWidth="1"/>
    <col min="9988" max="9988" width="12.285156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6.28515625" style="1" customWidth="1"/>
    <col min="10244" max="10244" width="12.285156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6.28515625" style="1" customWidth="1"/>
    <col min="10500" max="10500" width="12.285156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6.28515625" style="1" customWidth="1"/>
    <col min="10756" max="10756" width="12.285156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6.28515625" style="1" customWidth="1"/>
    <col min="11012" max="11012" width="12.285156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6.28515625" style="1" customWidth="1"/>
    <col min="11268" max="11268" width="12.285156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6.28515625" style="1" customWidth="1"/>
    <col min="11524" max="11524" width="12.285156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6.28515625" style="1" customWidth="1"/>
    <col min="11780" max="11780" width="12.285156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6.28515625" style="1" customWidth="1"/>
    <col min="12036" max="12036" width="12.285156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6.28515625" style="1" customWidth="1"/>
    <col min="12292" max="12292" width="12.285156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6.28515625" style="1" customWidth="1"/>
    <col min="12548" max="12548" width="12.285156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6.28515625" style="1" customWidth="1"/>
    <col min="12804" max="12804" width="12.285156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6.28515625" style="1" customWidth="1"/>
    <col min="13060" max="13060" width="12.285156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6.28515625" style="1" customWidth="1"/>
    <col min="13316" max="13316" width="12.285156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6.28515625" style="1" customWidth="1"/>
    <col min="13572" max="13572" width="12.285156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6.28515625" style="1" customWidth="1"/>
    <col min="13828" max="13828" width="12.285156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6.28515625" style="1" customWidth="1"/>
    <col min="14084" max="14084" width="12.285156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6.28515625" style="1" customWidth="1"/>
    <col min="14340" max="14340" width="12.285156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6.28515625" style="1" customWidth="1"/>
    <col min="14596" max="14596" width="12.285156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6.28515625" style="1" customWidth="1"/>
    <col min="14852" max="14852" width="12.285156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6.28515625" style="1" customWidth="1"/>
    <col min="15108" max="15108" width="12.285156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6.28515625" style="1" customWidth="1"/>
    <col min="15364" max="15364" width="12.285156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6.28515625" style="1" customWidth="1"/>
    <col min="15620" max="15620" width="12.285156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6.28515625" style="1" customWidth="1"/>
    <col min="15876" max="15876" width="12.285156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6.28515625" style="1" customWidth="1"/>
    <col min="16132" max="16132" width="12.28515625" style="1" customWidth="1"/>
    <col min="16133" max="16384" width="8.85546875" style="1"/>
  </cols>
  <sheetData>
    <row r="1" spans="1:4" ht="36" customHeight="1" x14ac:dyDescent="0.25">
      <c r="B1" s="2"/>
      <c r="C1" s="44"/>
      <c r="D1" s="45"/>
    </row>
    <row r="2" spans="1:4" ht="36" customHeight="1" x14ac:dyDescent="0.25">
      <c r="B2" s="2"/>
      <c r="C2" s="44"/>
      <c r="D2" s="45"/>
    </row>
    <row r="3" spans="1:4" ht="26.45" customHeight="1" x14ac:dyDescent="0.25">
      <c r="B3" s="2"/>
      <c r="C3" s="44"/>
      <c r="D3" s="45"/>
    </row>
    <row r="4" spans="1:4" ht="36" customHeight="1" x14ac:dyDescent="0.25">
      <c r="B4" s="2"/>
      <c r="C4" s="44"/>
      <c r="D4" s="45"/>
    </row>
    <row r="5" spans="1:4" ht="36" customHeight="1" x14ac:dyDescent="0.25">
      <c r="B5" s="2"/>
      <c r="C5" s="44"/>
      <c r="D5" s="45"/>
    </row>
    <row r="6" spans="1:4" ht="18" customHeight="1" x14ac:dyDescent="0.25">
      <c r="B6" s="2"/>
      <c r="C6" s="16"/>
      <c r="D6" s="45"/>
    </row>
    <row r="7" spans="1:4" ht="18" customHeight="1" x14ac:dyDescent="0.25">
      <c r="B7" s="2"/>
      <c r="C7" s="16"/>
      <c r="D7" s="45"/>
    </row>
    <row r="8" spans="1:4" ht="36" customHeight="1" x14ac:dyDescent="0.3">
      <c r="A8" s="246" t="s">
        <v>123</v>
      </c>
      <c r="B8" s="247"/>
      <c r="C8" s="247"/>
    </row>
    <row r="9" spans="1:4" ht="15" customHeight="1" x14ac:dyDescent="0.25">
      <c r="B9" s="248" t="s">
        <v>124</v>
      </c>
      <c r="C9" s="248"/>
    </row>
    <row r="10" spans="1:4" ht="36" customHeight="1" x14ac:dyDescent="0.25">
      <c r="A10" s="47" t="s">
        <v>1</v>
      </c>
      <c r="B10" s="47" t="s">
        <v>122</v>
      </c>
      <c r="C10" s="48" t="s">
        <v>125</v>
      </c>
    </row>
    <row r="11" spans="1:4" ht="15.75" x14ac:dyDescent="0.25">
      <c r="A11" s="158" t="s">
        <v>126</v>
      </c>
      <c r="B11" s="49" t="s">
        <v>127</v>
      </c>
      <c r="C11" s="50">
        <f>C12+C17+C22</f>
        <v>44862.828299999936</v>
      </c>
    </row>
    <row r="12" spans="1:4" ht="23.25" customHeight="1" x14ac:dyDescent="0.25">
      <c r="A12" s="64" t="s">
        <v>128</v>
      </c>
      <c r="B12" s="52" t="s">
        <v>129</v>
      </c>
      <c r="C12" s="50">
        <f>C13+C15</f>
        <v>4915</v>
      </c>
    </row>
    <row r="13" spans="1:4" ht="31.5" x14ac:dyDescent="0.25">
      <c r="A13" s="159" t="s">
        <v>130</v>
      </c>
      <c r="B13" s="54" t="s">
        <v>131</v>
      </c>
      <c r="C13" s="55">
        <f>C14</f>
        <v>4915</v>
      </c>
    </row>
    <row r="14" spans="1:4" ht="31.5" x14ac:dyDescent="0.25">
      <c r="A14" s="159" t="s">
        <v>132</v>
      </c>
      <c r="B14" s="54" t="s">
        <v>133</v>
      </c>
      <c r="C14" s="55">
        <v>4915</v>
      </c>
    </row>
    <row r="15" spans="1:4" ht="31.5" x14ac:dyDescent="0.25">
      <c r="A15" s="56" t="s">
        <v>134</v>
      </c>
      <c r="B15" s="54" t="s">
        <v>135</v>
      </c>
      <c r="C15" s="55">
        <v>0</v>
      </c>
    </row>
    <row r="16" spans="1:4" ht="31.5" x14ac:dyDescent="0.25">
      <c r="A16" s="56" t="s">
        <v>180</v>
      </c>
      <c r="B16" s="54" t="s">
        <v>136</v>
      </c>
      <c r="C16" s="55">
        <v>0</v>
      </c>
    </row>
    <row r="17" spans="1:3" ht="31.5" x14ac:dyDescent="0.25">
      <c r="A17" s="64" t="s">
        <v>137</v>
      </c>
      <c r="B17" s="52" t="s">
        <v>138</v>
      </c>
      <c r="C17" s="50">
        <f>C18+C20</f>
        <v>0</v>
      </c>
    </row>
    <row r="18" spans="1:3" ht="47.25" x14ac:dyDescent="0.25">
      <c r="A18" s="56" t="s">
        <v>139</v>
      </c>
      <c r="B18" s="57" t="s">
        <v>140</v>
      </c>
      <c r="C18" s="55">
        <f>C19</f>
        <v>0</v>
      </c>
    </row>
    <row r="19" spans="1:3" ht="47.25" x14ac:dyDescent="0.25">
      <c r="A19" s="56" t="s">
        <v>141</v>
      </c>
      <c r="B19" s="57" t="s">
        <v>142</v>
      </c>
      <c r="C19" s="55">
        <v>0</v>
      </c>
    </row>
    <row r="20" spans="1:3" ht="47.25" x14ac:dyDescent="0.25">
      <c r="A20" s="56" t="s">
        <v>143</v>
      </c>
      <c r="B20" s="54" t="s">
        <v>144</v>
      </c>
      <c r="C20" s="58">
        <f>C21</f>
        <v>0</v>
      </c>
    </row>
    <row r="21" spans="1:3" ht="47.25" x14ac:dyDescent="0.25">
      <c r="A21" s="56" t="s">
        <v>145</v>
      </c>
      <c r="B21" s="54" t="s">
        <v>146</v>
      </c>
      <c r="C21" s="58">
        <v>0</v>
      </c>
    </row>
    <row r="22" spans="1:3" ht="15.75" x14ac:dyDescent="0.25">
      <c r="A22" s="64" t="s">
        <v>147</v>
      </c>
      <c r="B22" s="52" t="s">
        <v>148</v>
      </c>
      <c r="C22" s="92">
        <f>C23+C27</f>
        <v>39947.828299999936</v>
      </c>
    </row>
    <row r="23" spans="1:3" ht="15.75" x14ac:dyDescent="0.25">
      <c r="A23" s="65" t="s">
        <v>149</v>
      </c>
      <c r="B23" s="54" t="s">
        <v>150</v>
      </c>
      <c r="C23" s="58">
        <f>C24</f>
        <v>-1664053.8886800001</v>
      </c>
    </row>
    <row r="24" spans="1:3" ht="15.75" x14ac:dyDescent="0.25">
      <c r="A24" s="65" t="s">
        <v>151</v>
      </c>
      <c r="B24" s="54" t="s">
        <v>152</v>
      </c>
      <c r="C24" s="55">
        <f>C25</f>
        <v>-1664053.8886800001</v>
      </c>
    </row>
    <row r="25" spans="1:3" ht="15.75" x14ac:dyDescent="0.25">
      <c r="A25" s="65" t="s">
        <v>153</v>
      </c>
      <c r="B25" s="54" t="s">
        <v>154</v>
      </c>
      <c r="C25" s="55">
        <f>C26</f>
        <v>-1664053.8886800001</v>
      </c>
    </row>
    <row r="26" spans="1:3" ht="31.5" x14ac:dyDescent="0.25">
      <c r="A26" s="56" t="s">
        <v>155</v>
      </c>
      <c r="B26" s="54" t="s">
        <v>156</v>
      </c>
      <c r="C26" s="55">
        <f>-1659138.88868-4915</f>
        <v>-1664053.8886800001</v>
      </c>
    </row>
    <row r="27" spans="1:3" ht="15.75" x14ac:dyDescent="0.25">
      <c r="A27" s="65" t="s">
        <v>157</v>
      </c>
      <c r="B27" s="54" t="s">
        <v>158</v>
      </c>
      <c r="C27" s="55">
        <f>C28</f>
        <v>1704001.71698</v>
      </c>
    </row>
    <row r="28" spans="1:3" ht="15.75" x14ac:dyDescent="0.25">
      <c r="A28" s="65" t="s">
        <v>159</v>
      </c>
      <c r="B28" s="60" t="s">
        <v>160</v>
      </c>
      <c r="C28" s="61">
        <f>C29</f>
        <v>1704001.71698</v>
      </c>
    </row>
    <row r="29" spans="1:3" ht="15.75" x14ac:dyDescent="0.25">
      <c r="A29" s="160" t="s">
        <v>161</v>
      </c>
      <c r="B29" s="62" t="s">
        <v>162</v>
      </c>
      <c r="C29" s="161">
        <f>C30</f>
        <v>1704001.71698</v>
      </c>
    </row>
    <row r="30" spans="1:3" ht="31.5" x14ac:dyDescent="0.25">
      <c r="A30" s="56" t="s">
        <v>163</v>
      </c>
      <c r="B30" s="72" t="s">
        <v>164</v>
      </c>
      <c r="C30" s="63">
        <v>1704001.71698</v>
      </c>
    </row>
    <row r="32" spans="1:3" ht="36" customHeight="1" x14ac:dyDescent="0.25">
      <c r="A32" s="66" t="s">
        <v>761</v>
      </c>
      <c r="C32" s="67" t="s">
        <v>759</v>
      </c>
    </row>
    <row r="33" spans="3:3" ht="36" customHeight="1" x14ac:dyDescent="0.2">
      <c r="C33" s="68"/>
    </row>
  </sheetData>
  <mergeCells count="2">
    <mergeCell ref="A8:C8"/>
    <mergeCell ref="B9:C9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1"/>
  <sheetViews>
    <sheetView workbookViewId="0">
      <selection activeCell="J28" sqref="J28"/>
    </sheetView>
  </sheetViews>
  <sheetFormatPr defaultRowHeight="12.75" x14ac:dyDescent="0.2"/>
  <cols>
    <col min="1" max="1" width="67" style="1" customWidth="1"/>
    <col min="2" max="2" width="32.42578125" style="1" customWidth="1"/>
    <col min="3" max="3" width="20.28515625" style="1" customWidth="1"/>
    <col min="4" max="4" width="21.85546875" style="1" customWidth="1"/>
    <col min="5" max="256" width="8.85546875" style="1"/>
    <col min="257" max="257" width="67" style="1" customWidth="1"/>
    <col min="258" max="258" width="29.5703125" style="1" customWidth="1"/>
    <col min="259" max="259" width="15.28515625" style="1" customWidth="1"/>
    <col min="260" max="260" width="19.42578125" style="1" customWidth="1"/>
    <col min="261" max="512" width="8.85546875" style="1"/>
    <col min="513" max="513" width="67" style="1" customWidth="1"/>
    <col min="514" max="514" width="29.5703125" style="1" customWidth="1"/>
    <col min="515" max="515" width="15.28515625" style="1" customWidth="1"/>
    <col min="516" max="516" width="19.42578125" style="1" customWidth="1"/>
    <col min="517" max="768" width="8.85546875" style="1"/>
    <col min="769" max="769" width="67" style="1" customWidth="1"/>
    <col min="770" max="770" width="29.5703125" style="1" customWidth="1"/>
    <col min="771" max="771" width="15.28515625" style="1" customWidth="1"/>
    <col min="772" max="772" width="19.42578125" style="1" customWidth="1"/>
    <col min="773" max="1024" width="8.85546875" style="1"/>
    <col min="1025" max="1025" width="67" style="1" customWidth="1"/>
    <col min="1026" max="1026" width="29.5703125" style="1" customWidth="1"/>
    <col min="1027" max="1027" width="15.28515625" style="1" customWidth="1"/>
    <col min="1028" max="1028" width="19.42578125" style="1" customWidth="1"/>
    <col min="1029" max="1280" width="8.85546875" style="1"/>
    <col min="1281" max="1281" width="67" style="1" customWidth="1"/>
    <col min="1282" max="1282" width="29.5703125" style="1" customWidth="1"/>
    <col min="1283" max="1283" width="15.28515625" style="1" customWidth="1"/>
    <col min="1284" max="1284" width="19.42578125" style="1" customWidth="1"/>
    <col min="1285" max="1536" width="8.85546875" style="1"/>
    <col min="1537" max="1537" width="67" style="1" customWidth="1"/>
    <col min="1538" max="1538" width="29.5703125" style="1" customWidth="1"/>
    <col min="1539" max="1539" width="15.28515625" style="1" customWidth="1"/>
    <col min="1540" max="1540" width="19.42578125" style="1" customWidth="1"/>
    <col min="1541" max="1792" width="8.85546875" style="1"/>
    <col min="1793" max="1793" width="67" style="1" customWidth="1"/>
    <col min="1794" max="1794" width="29.5703125" style="1" customWidth="1"/>
    <col min="1795" max="1795" width="15.28515625" style="1" customWidth="1"/>
    <col min="1796" max="1796" width="19.42578125" style="1" customWidth="1"/>
    <col min="1797" max="2048" width="8.85546875" style="1"/>
    <col min="2049" max="2049" width="67" style="1" customWidth="1"/>
    <col min="2050" max="2050" width="29.5703125" style="1" customWidth="1"/>
    <col min="2051" max="2051" width="15.28515625" style="1" customWidth="1"/>
    <col min="2052" max="2052" width="19.42578125" style="1" customWidth="1"/>
    <col min="2053" max="2304" width="8.85546875" style="1"/>
    <col min="2305" max="2305" width="67" style="1" customWidth="1"/>
    <col min="2306" max="2306" width="29.5703125" style="1" customWidth="1"/>
    <col min="2307" max="2307" width="15.28515625" style="1" customWidth="1"/>
    <col min="2308" max="2308" width="19.42578125" style="1" customWidth="1"/>
    <col min="2309" max="2560" width="8.85546875" style="1"/>
    <col min="2561" max="2561" width="67" style="1" customWidth="1"/>
    <col min="2562" max="2562" width="29.5703125" style="1" customWidth="1"/>
    <col min="2563" max="2563" width="15.28515625" style="1" customWidth="1"/>
    <col min="2564" max="2564" width="19.42578125" style="1" customWidth="1"/>
    <col min="2565" max="2816" width="8.85546875" style="1"/>
    <col min="2817" max="2817" width="67" style="1" customWidth="1"/>
    <col min="2818" max="2818" width="29.5703125" style="1" customWidth="1"/>
    <col min="2819" max="2819" width="15.28515625" style="1" customWidth="1"/>
    <col min="2820" max="2820" width="19.42578125" style="1" customWidth="1"/>
    <col min="2821" max="3072" width="8.85546875" style="1"/>
    <col min="3073" max="3073" width="67" style="1" customWidth="1"/>
    <col min="3074" max="3074" width="29.5703125" style="1" customWidth="1"/>
    <col min="3075" max="3075" width="15.28515625" style="1" customWidth="1"/>
    <col min="3076" max="3076" width="19.42578125" style="1" customWidth="1"/>
    <col min="3077" max="3328" width="8.85546875" style="1"/>
    <col min="3329" max="3329" width="67" style="1" customWidth="1"/>
    <col min="3330" max="3330" width="29.5703125" style="1" customWidth="1"/>
    <col min="3331" max="3331" width="15.28515625" style="1" customWidth="1"/>
    <col min="3332" max="3332" width="19.42578125" style="1" customWidth="1"/>
    <col min="3333" max="3584" width="8.85546875" style="1"/>
    <col min="3585" max="3585" width="67" style="1" customWidth="1"/>
    <col min="3586" max="3586" width="29.5703125" style="1" customWidth="1"/>
    <col min="3587" max="3587" width="15.28515625" style="1" customWidth="1"/>
    <col min="3588" max="3588" width="19.42578125" style="1" customWidth="1"/>
    <col min="3589" max="3840" width="8.85546875" style="1"/>
    <col min="3841" max="3841" width="67" style="1" customWidth="1"/>
    <col min="3842" max="3842" width="29.5703125" style="1" customWidth="1"/>
    <col min="3843" max="3843" width="15.28515625" style="1" customWidth="1"/>
    <col min="3844" max="3844" width="19.42578125" style="1" customWidth="1"/>
    <col min="3845" max="4096" width="8.85546875" style="1"/>
    <col min="4097" max="4097" width="67" style="1" customWidth="1"/>
    <col min="4098" max="4098" width="29.5703125" style="1" customWidth="1"/>
    <col min="4099" max="4099" width="15.28515625" style="1" customWidth="1"/>
    <col min="4100" max="4100" width="19.42578125" style="1" customWidth="1"/>
    <col min="4101" max="4352" width="8.85546875" style="1"/>
    <col min="4353" max="4353" width="67" style="1" customWidth="1"/>
    <col min="4354" max="4354" width="29.5703125" style="1" customWidth="1"/>
    <col min="4355" max="4355" width="15.28515625" style="1" customWidth="1"/>
    <col min="4356" max="4356" width="19.42578125" style="1" customWidth="1"/>
    <col min="4357" max="4608" width="8.85546875" style="1"/>
    <col min="4609" max="4609" width="67" style="1" customWidth="1"/>
    <col min="4610" max="4610" width="29.5703125" style="1" customWidth="1"/>
    <col min="4611" max="4611" width="15.28515625" style="1" customWidth="1"/>
    <col min="4612" max="4612" width="19.42578125" style="1" customWidth="1"/>
    <col min="4613" max="4864" width="8.85546875" style="1"/>
    <col min="4865" max="4865" width="67" style="1" customWidth="1"/>
    <col min="4866" max="4866" width="29.5703125" style="1" customWidth="1"/>
    <col min="4867" max="4867" width="15.28515625" style="1" customWidth="1"/>
    <col min="4868" max="4868" width="19.42578125" style="1" customWidth="1"/>
    <col min="4869" max="5120" width="8.85546875" style="1"/>
    <col min="5121" max="5121" width="67" style="1" customWidth="1"/>
    <col min="5122" max="5122" width="29.5703125" style="1" customWidth="1"/>
    <col min="5123" max="5123" width="15.28515625" style="1" customWidth="1"/>
    <col min="5124" max="5124" width="19.42578125" style="1" customWidth="1"/>
    <col min="5125" max="5376" width="8.85546875" style="1"/>
    <col min="5377" max="5377" width="67" style="1" customWidth="1"/>
    <col min="5378" max="5378" width="29.5703125" style="1" customWidth="1"/>
    <col min="5379" max="5379" width="15.28515625" style="1" customWidth="1"/>
    <col min="5380" max="5380" width="19.42578125" style="1" customWidth="1"/>
    <col min="5381" max="5632" width="8.85546875" style="1"/>
    <col min="5633" max="5633" width="67" style="1" customWidth="1"/>
    <col min="5634" max="5634" width="29.5703125" style="1" customWidth="1"/>
    <col min="5635" max="5635" width="15.28515625" style="1" customWidth="1"/>
    <col min="5636" max="5636" width="19.42578125" style="1" customWidth="1"/>
    <col min="5637" max="5888" width="8.85546875" style="1"/>
    <col min="5889" max="5889" width="67" style="1" customWidth="1"/>
    <col min="5890" max="5890" width="29.5703125" style="1" customWidth="1"/>
    <col min="5891" max="5891" width="15.28515625" style="1" customWidth="1"/>
    <col min="5892" max="5892" width="19.42578125" style="1" customWidth="1"/>
    <col min="5893" max="6144" width="8.85546875" style="1"/>
    <col min="6145" max="6145" width="67" style="1" customWidth="1"/>
    <col min="6146" max="6146" width="29.5703125" style="1" customWidth="1"/>
    <col min="6147" max="6147" width="15.28515625" style="1" customWidth="1"/>
    <col min="6148" max="6148" width="19.42578125" style="1" customWidth="1"/>
    <col min="6149" max="6400" width="8.85546875" style="1"/>
    <col min="6401" max="6401" width="67" style="1" customWidth="1"/>
    <col min="6402" max="6402" width="29.5703125" style="1" customWidth="1"/>
    <col min="6403" max="6403" width="15.28515625" style="1" customWidth="1"/>
    <col min="6404" max="6404" width="19.42578125" style="1" customWidth="1"/>
    <col min="6405" max="6656" width="8.85546875" style="1"/>
    <col min="6657" max="6657" width="67" style="1" customWidth="1"/>
    <col min="6658" max="6658" width="29.5703125" style="1" customWidth="1"/>
    <col min="6659" max="6659" width="15.28515625" style="1" customWidth="1"/>
    <col min="6660" max="6660" width="19.42578125" style="1" customWidth="1"/>
    <col min="6661" max="6912" width="8.85546875" style="1"/>
    <col min="6913" max="6913" width="67" style="1" customWidth="1"/>
    <col min="6914" max="6914" width="29.5703125" style="1" customWidth="1"/>
    <col min="6915" max="6915" width="15.28515625" style="1" customWidth="1"/>
    <col min="6916" max="6916" width="19.42578125" style="1" customWidth="1"/>
    <col min="6917" max="7168" width="8.85546875" style="1"/>
    <col min="7169" max="7169" width="67" style="1" customWidth="1"/>
    <col min="7170" max="7170" width="29.5703125" style="1" customWidth="1"/>
    <col min="7171" max="7171" width="15.28515625" style="1" customWidth="1"/>
    <col min="7172" max="7172" width="19.42578125" style="1" customWidth="1"/>
    <col min="7173" max="7424" width="8.85546875" style="1"/>
    <col min="7425" max="7425" width="67" style="1" customWidth="1"/>
    <col min="7426" max="7426" width="29.5703125" style="1" customWidth="1"/>
    <col min="7427" max="7427" width="15.28515625" style="1" customWidth="1"/>
    <col min="7428" max="7428" width="19.42578125" style="1" customWidth="1"/>
    <col min="7429" max="7680" width="8.85546875" style="1"/>
    <col min="7681" max="7681" width="67" style="1" customWidth="1"/>
    <col min="7682" max="7682" width="29.5703125" style="1" customWidth="1"/>
    <col min="7683" max="7683" width="15.28515625" style="1" customWidth="1"/>
    <col min="7684" max="7684" width="19.42578125" style="1" customWidth="1"/>
    <col min="7685" max="7936" width="8.85546875" style="1"/>
    <col min="7937" max="7937" width="67" style="1" customWidth="1"/>
    <col min="7938" max="7938" width="29.5703125" style="1" customWidth="1"/>
    <col min="7939" max="7939" width="15.28515625" style="1" customWidth="1"/>
    <col min="7940" max="7940" width="19.42578125" style="1" customWidth="1"/>
    <col min="7941" max="8192" width="8.85546875" style="1"/>
    <col min="8193" max="8193" width="67" style="1" customWidth="1"/>
    <col min="8194" max="8194" width="29.5703125" style="1" customWidth="1"/>
    <col min="8195" max="8195" width="15.28515625" style="1" customWidth="1"/>
    <col min="8196" max="8196" width="19.42578125" style="1" customWidth="1"/>
    <col min="8197" max="8448" width="8.85546875" style="1"/>
    <col min="8449" max="8449" width="67" style="1" customWidth="1"/>
    <col min="8450" max="8450" width="29.5703125" style="1" customWidth="1"/>
    <col min="8451" max="8451" width="15.28515625" style="1" customWidth="1"/>
    <col min="8452" max="8452" width="19.42578125" style="1" customWidth="1"/>
    <col min="8453" max="8704" width="8.85546875" style="1"/>
    <col min="8705" max="8705" width="67" style="1" customWidth="1"/>
    <col min="8706" max="8706" width="29.5703125" style="1" customWidth="1"/>
    <col min="8707" max="8707" width="15.28515625" style="1" customWidth="1"/>
    <col min="8708" max="8708" width="19.42578125" style="1" customWidth="1"/>
    <col min="8709" max="8960" width="8.85546875" style="1"/>
    <col min="8961" max="8961" width="67" style="1" customWidth="1"/>
    <col min="8962" max="8962" width="29.5703125" style="1" customWidth="1"/>
    <col min="8963" max="8963" width="15.28515625" style="1" customWidth="1"/>
    <col min="8964" max="8964" width="19.42578125" style="1" customWidth="1"/>
    <col min="8965" max="9216" width="8.85546875" style="1"/>
    <col min="9217" max="9217" width="67" style="1" customWidth="1"/>
    <col min="9218" max="9218" width="29.5703125" style="1" customWidth="1"/>
    <col min="9219" max="9219" width="15.28515625" style="1" customWidth="1"/>
    <col min="9220" max="9220" width="19.42578125" style="1" customWidth="1"/>
    <col min="9221" max="9472" width="8.85546875" style="1"/>
    <col min="9473" max="9473" width="67" style="1" customWidth="1"/>
    <col min="9474" max="9474" width="29.5703125" style="1" customWidth="1"/>
    <col min="9475" max="9475" width="15.28515625" style="1" customWidth="1"/>
    <col min="9476" max="9476" width="19.42578125" style="1" customWidth="1"/>
    <col min="9477" max="9728" width="8.85546875" style="1"/>
    <col min="9729" max="9729" width="67" style="1" customWidth="1"/>
    <col min="9730" max="9730" width="29.5703125" style="1" customWidth="1"/>
    <col min="9731" max="9731" width="15.28515625" style="1" customWidth="1"/>
    <col min="9732" max="9732" width="19.42578125" style="1" customWidth="1"/>
    <col min="9733" max="9984" width="8.85546875" style="1"/>
    <col min="9985" max="9985" width="67" style="1" customWidth="1"/>
    <col min="9986" max="9986" width="29.5703125" style="1" customWidth="1"/>
    <col min="9987" max="9987" width="15.28515625" style="1" customWidth="1"/>
    <col min="9988" max="9988" width="19.42578125" style="1" customWidth="1"/>
    <col min="9989" max="10240" width="8.85546875" style="1"/>
    <col min="10241" max="10241" width="67" style="1" customWidth="1"/>
    <col min="10242" max="10242" width="29.5703125" style="1" customWidth="1"/>
    <col min="10243" max="10243" width="15.28515625" style="1" customWidth="1"/>
    <col min="10244" max="10244" width="19.42578125" style="1" customWidth="1"/>
    <col min="10245" max="10496" width="8.85546875" style="1"/>
    <col min="10497" max="10497" width="67" style="1" customWidth="1"/>
    <col min="10498" max="10498" width="29.5703125" style="1" customWidth="1"/>
    <col min="10499" max="10499" width="15.28515625" style="1" customWidth="1"/>
    <col min="10500" max="10500" width="19.42578125" style="1" customWidth="1"/>
    <col min="10501" max="10752" width="8.85546875" style="1"/>
    <col min="10753" max="10753" width="67" style="1" customWidth="1"/>
    <col min="10754" max="10754" width="29.5703125" style="1" customWidth="1"/>
    <col min="10755" max="10755" width="15.28515625" style="1" customWidth="1"/>
    <col min="10756" max="10756" width="19.42578125" style="1" customWidth="1"/>
    <col min="10757" max="11008" width="8.85546875" style="1"/>
    <col min="11009" max="11009" width="67" style="1" customWidth="1"/>
    <col min="11010" max="11010" width="29.5703125" style="1" customWidth="1"/>
    <col min="11011" max="11011" width="15.28515625" style="1" customWidth="1"/>
    <col min="11012" max="11012" width="19.42578125" style="1" customWidth="1"/>
    <col min="11013" max="11264" width="8.85546875" style="1"/>
    <col min="11265" max="11265" width="67" style="1" customWidth="1"/>
    <col min="11266" max="11266" width="29.5703125" style="1" customWidth="1"/>
    <col min="11267" max="11267" width="15.28515625" style="1" customWidth="1"/>
    <col min="11268" max="11268" width="19.42578125" style="1" customWidth="1"/>
    <col min="11269" max="11520" width="8.85546875" style="1"/>
    <col min="11521" max="11521" width="67" style="1" customWidth="1"/>
    <col min="11522" max="11522" width="29.5703125" style="1" customWidth="1"/>
    <col min="11523" max="11523" width="15.28515625" style="1" customWidth="1"/>
    <col min="11524" max="11524" width="19.42578125" style="1" customWidth="1"/>
    <col min="11525" max="11776" width="8.85546875" style="1"/>
    <col min="11777" max="11777" width="67" style="1" customWidth="1"/>
    <col min="11778" max="11778" width="29.5703125" style="1" customWidth="1"/>
    <col min="11779" max="11779" width="15.28515625" style="1" customWidth="1"/>
    <col min="11780" max="11780" width="19.42578125" style="1" customWidth="1"/>
    <col min="11781" max="12032" width="8.85546875" style="1"/>
    <col min="12033" max="12033" width="67" style="1" customWidth="1"/>
    <col min="12034" max="12034" width="29.5703125" style="1" customWidth="1"/>
    <col min="12035" max="12035" width="15.28515625" style="1" customWidth="1"/>
    <col min="12036" max="12036" width="19.42578125" style="1" customWidth="1"/>
    <col min="12037" max="12288" width="8.85546875" style="1"/>
    <col min="12289" max="12289" width="67" style="1" customWidth="1"/>
    <col min="12290" max="12290" width="29.5703125" style="1" customWidth="1"/>
    <col min="12291" max="12291" width="15.28515625" style="1" customWidth="1"/>
    <col min="12292" max="12292" width="19.42578125" style="1" customWidth="1"/>
    <col min="12293" max="12544" width="8.85546875" style="1"/>
    <col min="12545" max="12545" width="67" style="1" customWidth="1"/>
    <col min="12546" max="12546" width="29.5703125" style="1" customWidth="1"/>
    <col min="12547" max="12547" width="15.28515625" style="1" customWidth="1"/>
    <col min="12548" max="12548" width="19.42578125" style="1" customWidth="1"/>
    <col min="12549" max="12800" width="8.85546875" style="1"/>
    <col min="12801" max="12801" width="67" style="1" customWidth="1"/>
    <col min="12802" max="12802" width="29.5703125" style="1" customWidth="1"/>
    <col min="12803" max="12803" width="15.28515625" style="1" customWidth="1"/>
    <col min="12804" max="12804" width="19.42578125" style="1" customWidth="1"/>
    <col min="12805" max="13056" width="8.85546875" style="1"/>
    <col min="13057" max="13057" width="67" style="1" customWidth="1"/>
    <col min="13058" max="13058" width="29.5703125" style="1" customWidth="1"/>
    <col min="13059" max="13059" width="15.28515625" style="1" customWidth="1"/>
    <col min="13060" max="13060" width="19.42578125" style="1" customWidth="1"/>
    <col min="13061" max="13312" width="8.85546875" style="1"/>
    <col min="13313" max="13313" width="67" style="1" customWidth="1"/>
    <col min="13314" max="13314" width="29.5703125" style="1" customWidth="1"/>
    <col min="13315" max="13315" width="15.28515625" style="1" customWidth="1"/>
    <col min="13316" max="13316" width="19.42578125" style="1" customWidth="1"/>
    <col min="13317" max="13568" width="8.85546875" style="1"/>
    <col min="13569" max="13569" width="67" style="1" customWidth="1"/>
    <col min="13570" max="13570" width="29.5703125" style="1" customWidth="1"/>
    <col min="13571" max="13571" width="15.28515625" style="1" customWidth="1"/>
    <col min="13572" max="13572" width="19.42578125" style="1" customWidth="1"/>
    <col min="13573" max="13824" width="8.85546875" style="1"/>
    <col min="13825" max="13825" width="67" style="1" customWidth="1"/>
    <col min="13826" max="13826" width="29.5703125" style="1" customWidth="1"/>
    <col min="13827" max="13827" width="15.28515625" style="1" customWidth="1"/>
    <col min="13828" max="13828" width="19.42578125" style="1" customWidth="1"/>
    <col min="13829" max="14080" width="8.85546875" style="1"/>
    <col min="14081" max="14081" width="67" style="1" customWidth="1"/>
    <col min="14082" max="14082" width="29.5703125" style="1" customWidth="1"/>
    <col min="14083" max="14083" width="15.28515625" style="1" customWidth="1"/>
    <col min="14084" max="14084" width="19.42578125" style="1" customWidth="1"/>
    <col min="14085" max="14336" width="8.85546875" style="1"/>
    <col min="14337" max="14337" width="67" style="1" customWidth="1"/>
    <col min="14338" max="14338" width="29.5703125" style="1" customWidth="1"/>
    <col min="14339" max="14339" width="15.28515625" style="1" customWidth="1"/>
    <col min="14340" max="14340" width="19.42578125" style="1" customWidth="1"/>
    <col min="14341" max="14592" width="8.85546875" style="1"/>
    <col min="14593" max="14593" width="67" style="1" customWidth="1"/>
    <col min="14594" max="14594" width="29.5703125" style="1" customWidth="1"/>
    <col min="14595" max="14595" width="15.28515625" style="1" customWidth="1"/>
    <col min="14596" max="14596" width="19.42578125" style="1" customWidth="1"/>
    <col min="14597" max="14848" width="8.85546875" style="1"/>
    <col min="14849" max="14849" width="67" style="1" customWidth="1"/>
    <col min="14850" max="14850" width="29.5703125" style="1" customWidth="1"/>
    <col min="14851" max="14851" width="15.28515625" style="1" customWidth="1"/>
    <col min="14852" max="14852" width="19.42578125" style="1" customWidth="1"/>
    <col min="14853" max="15104" width="8.85546875" style="1"/>
    <col min="15105" max="15105" width="67" style="1" customWidth="1"/>
    <col min="15106" max="15106" width="29.5703125" style="1" customWidth="1"/>
    <col min="15107" max="15107" width="15.28515625" style="1" customWidth="1"/>
    <col min="15108" max="15108" width="19.42578125" style="1" customWidth="1"/>
    <col min="15109" max="15360" width="8.85546875" style="1"/>
    <col min="15361" max="15361" width="67" style="1" customWidth="1"/>
    <col min="15362" max="15362" width="29.5703125" style="1" customWidth="1"/>
    <col min="15363" max="15363" width="15.28515625" style="1" customWidth="1"/>
    <col min="15364" max="15364" width="19.42578125" style="1" customWidth="1"/>
    <col min="15365" max="15616" width="8.85546875" style="1"/>
    <col min="15617" max="15617" width="67" style="1" customWidth="1"/>
    <col min="15618" max="15618" width="29.5703125" style="1" customWidth="1"/>
    <col min="15619" max="15619" width="15.28515625" style="1" customWidth="1"/>
    <col min="15620" max="15620" width="19.42578125" style="1" customWidth="1"/>
    <col min="15621" max="15872" width="8.85546875" style="1"/>
    <col min="15873" max="15873" width="67" style="1" customWidth="1"/>
    <col min="15874" max="15874" width="29.5703125" style="1" customWidth="1"/>
    <col min="15875" max="15875" width="15.28515625" style="1" customWidth="1"/>
    <col min="15876" max="15876" width="19.42578125" style="1" customWidth="1"/>
    <col min="15877" max="16128" width="8.85546875" style="1"/>
    <col min="16129" max="16129" width="67" style="1" customWidth="1"/>
    <col min="16130" max="16130" width="29.5703125" style="1" customWidth="1"/>
    <col min="16131" max="16131" width="15.28515625" style="1" customWidth="1"/>
    <col min="16132" max="16132" width="19.42578125" style="1" customWidth="1"/>
    <col min="16133" max="16384" width="8.85546875" style="1"/>
  </cols>
  <sheetData>
    <row r="1" spans="1:4" ht="15" x14ac:dyDescent="0.25">
      <c r="B1" s="2"/>
      <c r="C1" s="44"/>
      <c r="D1" s="44"/>
    </row>
    <row r="2" spans="1:4" ht="15" x14ac:dyDescent="0.25">
      <c r="B2" s="2"/>
      <c r="C2" s="44"/>
      <c r="D2" s="44"/>
    </row>
    <row r="3" spans="1:4" ht="15" x14ac:dyDescent="0.25">
      <c r="B3" s="2"/>
      <c r="C3" s="44"/>
      <c r="D3" s="44"/>
    </row>
    <row r="4" spans="1:4" ht="15" x14ac:dyDescent="0.25">
      <c r="B4" s="2"/>
      <c r="C4" s="44"/>
      <c r="D4" s="44"/>
    </row>
    <row r="5" spans="1:4" ht="15" x14ac:dyDescent="0.25">
      <c r="B5" s="2"/>
      <c r="C5" s="44"/>
      <c r="D5" s="44"/>
    </row>
    <row r="6" spans="1:4" ht="15" x14ac:dyDescent="0.25">
      <c r="B6" s="2"/>
      <c r="C6" s="16"/>
      <c r="D6" s="44"/>
    </row>
    <row r="16" spans="1:4" ht="51" customHeight="1" x14ac:dyDescent="0.3">
      <c r="A16" s="246" t="s">
        <v>165</v>
      </c>
      <c r="B16" s="246"/>
      <c r="C16" s="246"/>
      <c r="D16" s="246"/>
    </row>
    <row r="17" spans="1:4" ht="15" x14ac:dyDescent="0.25">
      <c r="B17" s="249" t="s">
        <v>124</v>
      </c>
      <c r="C17" s="249"/>
      <c r="D17" s="249"/>
    </row>
    <row r="18" spans="1:4" ht="15.75" x14ac:dyDescent="0.25">
      <c r="A18" s="69" t="s">
        <v>1</v>
      </c>
      <c r="B18" s="69" t="s">
        <v>122</v>
      </c>
      <c r="C18" s="69">
        <v>2023</v>
      </c>
      <c r="D18" s="69">
        <v>2024</v>
      </c>
    </row>
    <row r="19" spans="1:4" ht="15.75" x14ac:dyDescent="0.2">
      <c r="A19" s="51" t="s">
        <v>126</v>
      </c>
      <c r="B19" s="70" t="s">
        <v>127</v>
      </c>
      <c r="C19" s="71">
        <f>C20+C25+C30</f>
        <v>17332.006549999998</v>
      </c>
      <c r="D19" s="71">
        <f>D20+D25+D30</f>
        <v>18262.886550000003</v>
      </c>
    </row>
    <row r="20" spans="1:4" ht="31.5" x14ac:dyDescent="0.2">
      <c r="A20" s="51" t="s">
        <v>128</v>
      </c>
      <c r="B20" s="70" t="s">
        <v>129</v>
      </c>
      <c r="C20" s="71">
        <f>C21+C23</f>
        <v>17332.006549999998</v>
      </c>
      <c r="D20" s="71">
        <f>D21+D23</f>
        <v>18262.886550000003</v>
      </c>
    </row>
    <row r="21" spans="1:4" ht="31.5" x14ac:dyDescent="0.2">
      <c r="A21" s="53" t="s">
        <v>130</v>
      </c>
      <c r="B21" s="72" t="s">
        <v>131</v>
      </c>
      <c r="C21" s="63">
        <f>C22</f>
        <v>22247.006549999998</v>
      </c>
      <c r="D21" s="63">
        <f>D22</f>
        <v>40509.893100000001</v>
      </c>
    </row>
    <row r="22" spans="1:4" ht="31.5" x14ac:dyDescent="0.2">
      <c r="A22" s="53" t="s">
        <v>132</v>
      </c>
      <c r="B22" s="72" t="s">
        <v>133</v>
      </c>
      <c r="C22" s="63">
        <v>22247.006549999998</v>
      </c>
      <c r="D22" s="63">
        <v>40509.893100000001</v>
      </c>
    </row>
    <row r="23" spans="1:4" ht="31.5" x14ac:dyDescent="0.25">
      <c r="A23" s="56" t="s">
        <v>134</v>
      </c>
      <c r="B23" s="72" t="s">
        <v>135</v>
      </c>
      <c r="C23" s="63">
        <f>C24</f>
        <v>-4915</v>
      </c>
      <c r="D23" s="63">
        <f>D24</f>
        <v>-22247.006549999998</v>
      </c>
    </row>
    <row r="24" spans="1:4" ht="31.5" x14ac:dyDescent="0.25">
      <c r="A24" s="56" t="s">
        <v>180</v>
      </c>
      <c r="B24" s="72" t="s">
        <v>136</v>
      </c>
      <c r="C24" s="63">
        <v>-4915</v>
      </c>
      <c r="D24" s="63">
        <f>-22247.00655</f>
        <v>-22247.006549999998</v>
      </c>
    </row>
    <row r="25" spans="1:4" ht="31.5" x14ac:dyDescent="0.2">
      <c r="A25" s="51" t="s">
        <v>137</v>
      </c>
      <c r="B25" s="70" t="s">
        <v>138</v>
      </c>
      <c r="C25" s="71">
        <f>C26+C28</f>
        <v>0</v>
      </c>
      <c r="D25" s="71">
        <f>D26+D28</f>
        <v>0</v>
      </c>
    </row>
    <row r="26" spans="1:4" ht="47.25" x14ac:dyDescent="0.25">
      <c r="A26" s="56" t="s">
        <v>139</v>
      </c>
      <c r="B26" s="73" t="s">
        <v>140</v>
      </c>
      <c r="C26" s="63">
        <f>C27</f>
        <v>0</v>
      </c>
      <c r="D26" s="63">
        <f>D27</f>
        <v>0</v>
      </c>
    </row>
    <row r="27" spans="1:4" ht="47.25" x14ac:dyDescent="0.25">
      <c r="A27" s="56" t="s">
        <v>141</v>
      </c>
      <c r="B27" s="73" t="s">
        <v>142</v>
      </c>
      <c r="C27" s="63">
        <v>0</v>
      </c>
      <c r="D27" s="63">
        <v>0</v>
      </c>
    </row>
    <row r="28" spans="1:4" ht="47.25" x14ac:dyDescent="0.25">
      <c r="A28" s="56" t="s">
        <v>143</v>
      </c>
      <c r="B28" s="72" t="s">
        <v>144</v>
      </c>
      <c r="C28" s="74">
        <f>C29</f>
        <v>0</v>
      </c>
      <c r="D28" s="74">
        <f>D29</f>
        <v>0</v>
      </c>
    </row>
    <row r="29" spans="1:4" ht="47.25" x14ac:dyDescent="0.25">
      <c r="A29" s="56" t="s">
        <v>145</v>
      </c>
      <c r="B29" s="72" t="s">
        <v>146</v>
      </c>
      <c r="C29" s="74">
        <v>0</v>
      </c>
      <c r="D29" s="74">
        <v>0</v>
      </c>
    </row>
    <row r="30" spans="1:4" ht="31.5" x14ac:dyDescent="0.2">
      <c r="A30" s="51" t="s">
        <v>147</v>
      </c>
      <c r="B30" s="70" t="s">
        <v>148</v>
      </c>
      <c r="C30" s="103">
        <f>C31+C35</f>
        <v>0</v>
      </c>
      <c r="D30" s="103">
        <f>D31+D35</f>
        <v>0</v>
      </c>
    </row>
    <row r="31" spans="1:4" ht="15.75" x14ac:dyDescent="0.2">
      <c r="A31" s="59" t="s">
        <v>149</v>
      </c>
      <c r="B31" s="72" t="s">
        <v>150</v>
      </c>
      <c r="C31" s="74">
        <f t="shared" ref="C31:D33" si="0">C32</f>
        <v>-1383763.9000000001</v>
      </c>
      <c r="D31" s="74">
        <f t="shared" si="0"/>
        <v>-1357208.6065499999</v>
      </c>
    </row>
    <row r="32" spans="1:4" ht="15.75" x14ac:dyDescent="0.2">
      <c r="A32" s="59" t="s">
        <v>151</v>
      </c>
      <c r="B32" s="72" t="s">
        <v>152</v>
      </c>
      <c r="C32" s="63">
        <f t="shared" si="0"/>
        <v>-1383763.9000000001</v>
      </c>
      <c r="D32" s="63">
        <f t="shared" si="0"/>
        <v>-1357208.6065499999</v>
      </c>
    </row>
    <row r="33" spans="1:4" ht="15.75" x14ac:dyDescent="0.2">
      <c r="A33" s="59" t="s">
        <v>153</v>
      </c>
      <c r="B33" s="72" t="s">
        <v>154</v>
      </c>
      <c r="C33" s="63">
        <f t="shared" si="0"/>
        <v>-1383763.9000000001</v>
      </c>
      <c r="D33" s="63">
        <f t="shared" si="0"/>
        <v>-1357208.6065499999</v>
      </c>
    </row>
    <row r="34" spans="1:4" ht="31.5" x14ac:dyDescent="0.25">
      <c r="A34" s="56" t="s">
        <v>155</v>
      </c>
      <c r="B34" s="72" t="s">
        <v>156</v>
      </c>
      <c r="C34" s="63">
        <f>-1361516.89345-22247.00655</f>
        <v>-1383763.9000000001</v>
      </c>
      <c r="D34" s="63">
        <f>-1316698.71345-40509.8931</f>
        <v>-1357208.6065499999</v>
      </c>
    </row>
    <row r="35" spans="1:4" ht="15.75" x14ac:dyDescent="0.2">
      <c r="A35" s="59" t="s">
        <v>157</v>
      </c>
      <c r="B35" s="72" t="s">
        <v>158</v>
      </c>
      <c r="C35" s="63">
        <f t="shared" ref="C35:D37" si="1">C36</f>
        <v>1383763.9</v>
      </c>
      <c r="D35" s="63">
        <f t="shared" si="1"/>
        <v>1357208.6065500001</v>
      </c>
    </row>
    <row r="36" spans="1:4" ht="15.75" x14ac:dyDescent="0.2">
      <c r="A36" s="59" t="s">
        <v>159</v>
      </c>
      <c r="B36" s="72" t="s">
        <v>160</v>
      </c>
      <c r="C36" s="63">
        <f t="shared" si="1"/>
        <v>1383763.9</v>
      </c>
      <c r="D36" s="63">
        <f t="shared" si="1"/>
        <v>1357208.6065500001</v>
      </c>
    </row>
    <row r="37" spans="1:4" ht="15.75" x14ac:dyDescent="0.2">
      <c r="A37" s="59" t="s">
        <v>161</v>
      </c>
      <c r="B37" s="72" t="s">
        <v>162</v>
      </c>
      <c r="C37" s="63">
        <f t="shared" si="1"/>
        <v>1383763.9</v>
      </c>
      <c r="D37" s="63">
        <f t="shared" si="1"/>
        <v>1357208.6065500001</v>
      </c>
    </row>
    <row r="38" spans="1:4" ht="31.5" x14ac:dyDescent="0.25">
      <c r="A38" s="56" t="s">
        <v>163</v>
      </c>
      <c r="B38" s="72" t="s">
        <v>164</v>
      </c>
      <c r="C38" s="63">
        <f>1378848.9+4915</f>
        <v>1383763.9</v>
      </c>
      <c r="D38" s="63">
        <f>1334961.6+22247.00655</f>
        <v>1357208.6065500001</v>
      </c>
    </row>
    <row r="41" spans="1:4" ht="15.75" x14ac:dyDescent="0.25">
      <c r="A41" s="66" t="s">
        <v>758</v>
      </c>
      <c r="C41" s="67"/>
      <c r="D41" s="67" t="s">
        <v>759</v>
      </c>
    </row>
  </sheetData>
  <mergeCells count="2">
    <mergeCell ref="A16:D16"/>
    <mergeCell ref="B17:D17"/>
  </mergeCells>
  <pageMargins left="0.78740157480314965" right="0.39370078740157483" top="0.78740157480314965" bottom="0.78740157480314965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91"/>
  <sheetViews>
    <sheetView workbookViewId="0">
      <selection activeCell="I23" sqref="I23"/>
    </sheetView>
  </sheetViews>
  <sheetFormatPr defaultRowHeight="15.75" x14ac:dyDescent="0.25"/>
  <cols>
    <col min="1" max="1" width="76.5703125" style="105" customWidth="1"/>
    <col min="2" max="2" width="13.28515625" style="119" customWidth="1"/>
    <col min="3" max="3" width="7.7109375" style="119" customWidth="1"/>
    <col min="4" max="4" width="9.7109375" style="119" customWidth="1"/>
    <col min="5" max="5" width="13.5703125" style="105" customWidth="1"/>
    <col min="6" max="16384" width="9.140625" style="105"/>
  </cols>
  <sheetData>
    <row r="1" spans="1:5" x14ac:dyDescent="0.25">
      <c r="A1" s="124"/>
      <c r="B1" s="125"/>
      <c r="C1" s="125"/>
      <c r="D1" s="125"/>
      <c r="E1" s="124"/>
    </row>
    <row r="2" spans="1:5" x14ac:dyDescent="0.25">
      <c r="A2" s="124"/>
      <c r="B2" s="125"/>
      <c r="C2" s="125"/>
      <c r="D2" s="125"/>
      <c r="E2" s="124"/>
    </row>
    <row r="3" spans="1:5" x14ac:dyDescent="0.25">
      <c r="A3" s="124"/>
      <c r="B3" s="125"/>
      <c r="C3" s="125"/>
      <c r="D3" s="125"/>
      <c r="E3" s="124"/>
    </row>
    <row r="4" spans="1:5" x14ac:dyDescent="0.25">
      <c r="A4" s="124"/>
      <c r="B4" s="125"/>
      <c r="C4" s="125"/>
      <c r="D4" s="125"/>
      <c r="E4" s="124"/>
    </row>
    <row r="5" spans="1:5" x14ac:dyDescent="0.25">
      <c r="A5" s="124"/>
      <c r="B5" s="125"/>
      <c r="C5" s="125"/>
      <c r="D5" s="125"/>
      <c r="E5" s="124"/>
    </row>
    <row r="6" spans="1:5" x14ac:dyDescent="0.25">
      <c r="A6" s="124"/>
      <c r="B6" s="125"/>
      <c r="C6" s="125"/>
      <c r="D6" s="125"/>
      <c r="E6" s="124"/>
    </row>
    <row r="7" spans="1:5" x14ac:dyDescent="0.25">
      <c r="A7" s="124"/>
      <c r="B7" s="125"/>
      <c r="C7" s="125"/>
      <c r="D7" s="125"/>
      <c r="E7" s="124"/>
    </row>
    <row r="8" spans="1:5" x14ac:dyDescent="0.25">
      <c r="A8" s="124"/>
      <c r="B8" s="125"/>
      <c r="C8" s="125"/>
      <c r="D8" s="125"/>
      <c r="E8" s="124"/>
    </row>
    <row r="9" spans="1:5" x14ac:dyDescent="0.25">
      <c r="A9" s="124"/>
      <c r="B9" s="125"/>
      <c r="C9" s="125"/>
      <c r="D9" s="125"/>
      <c r="E9" s="124"/>
    </row>
    <row r="10" spans="1:5" x14ac:dyDescent="0.25">
      <c r="A10" s="124"/>
      <c r="B10" s="125"/>
      <c r="C10" s="125"/>
      <c r="D10" s="125"/>
      <c r="E10" s="124"/>
    </row>
    <row r="11" spans="1:5" x14ac:dyDescent="0.25">
      <c r="A11" s="124"/>
      <c r="B11" s="125"/>
      <c r="C11" s="125"/>
      <c r="D11" s="125"/>
      <c r="E11" s="124"/>
    </row>
    <row r="12" spans="1:5" x14ac:dyDescent="0.25">
      <c r="A12" s="124"/>
      <c r="B12" s="125"/>
      <c r="C12" s="125"/>
      <c r="D12" s="125"/>
      <c r="E12" s="124"/>
    </row>
    <row r="13" spans="1:5" x14ac:dyDescent="0.25">
      <c r="A13" s="124"/>
      <c r="B13" s="125"/>
      <c r="C13" s="125"/>
      <c r="D13" s="125"/>
      <c r="E13" s="124"/>
    </row>
    <row r="14" spans="1:5" ht="53.25" customHeight="1" x14ac:dyDescent="0.3">
      <c r="A14" s="213" t="s">
        <v>811</v>
      </c>
      <c r="B14" s="213"/>
      <c r="C14" s="213"/>
      <c r="D14" s="213"/>
      <c r="E14" s="213"/>
    </row>
    <row r="15" spans="1:5" x14ac:dyDescent="0.25">
      <c r="A15" s="104"/>
      <c r="B15" s="114"/>
      <c r="C15" s="114"/>
      <c r="D15" s="114"/>
      <c r="E15" s="104"/>
    </row>
    <row r="16" spans="1:5" x14ac:dyDescent="0.25">
      <c r="A16" s="104"/>
      <c r="B16" s="114"/>
      <c r="C16" s="114"/>
      <c r="D16" s="114"/>
      <c r="E16" s="104"/>
    </row>
    <row r="17" spans="1:5" x14ac:dyDescent="0.25">
      <c r="A17" s="211" t="s">
        <v>697</v>
      </c>
      <c r="B17" s="212" t="s">
        <v>122</v>
      </c>
      <c r="C17" s="212"/>
      <c r="D17" s="212"/>
      <c r="E17" s="211" t="s">
        <v>698</v>
      </c>
    </row>
    <row r="18" spans="1:5" ht="24" x14ac:dyDescent="0.25">
      <c r="A18" s="211"/>
      <c r="B18" s="189" t="s">
        <v>699</v>
      </c>
      <c r="C18" s="189" t="s">
        <v>700</v>
      </c>
      <c r="D18" s="107" t="s">
        <v>701</v>
      </c>
      <c r="E18" s="211"/>
    </row>
    <row r="19" spans="1:5" x14ac:dyDescent="0.25">
      <c r="A19" s="192">
        <v>1</v>
      </c>
      <c r="B19" s="192">
        <v>2</v>
      </c>
      <c r="C19" s="192">
        <v>3</v>
      </c>
      <c r="D19" s="192">
        <v>4</v>
      </c>
      <c r="E19" s="192">
        <v>5</v>
      </c>
    </row>
    <row r="20" spans="1:5" s="120" customFormat="1" ht="31.5" x14ac:dyDescent="0.25">
      <c r="A20" s="110" t="s">
        <v>191</v>
      </c>
      <c r="B20" s="121" t="s">
        <v>192</v>
      </c>
      <c r="C20" s="122" t="s">
        <v>193</v>
      </c>
      <c r="D20" s="123">
        <v>0</v>
      </c>
      <c r="E20" s="111">
        <v>1262913.2</v>
      </c>
    </row>
    <row r="21" spans="1:5" ht="31.5" x14ac:dyDescent="0.25">
      <c r="A21" s="112" t="s">
        <v>194</v>
      </c>
      <c r="B21" s="115" t="s">
        <v>195</v>
      </c>
      <c r="C21" s="116" t="s">
        <v>193</v>
      </c>
      <c r="D21" s="117">
        <v>0</v>
      </c>
      <c r="E21" s="113">
        <v>1240866.6000000001</v>
      </c>
    </row>
    <row r="22" spans="1:5" ht="31.5" x14ac:dyDescent="0.25">
      <c r="A22" s="112" t="s">
        <v>196</v>
      </c>
      <c r="B22" s="115" t="s">
        <v>197</v>
      </c>
      <c r="C22" s="116" t="s">
        <v>193</v>
      </c>
      <c r="D22" s="117">
        <v>0</v>
      </c>
      <c r="E22" s="113">
        <v>346364.5</v>
      </c>
    </row>
    <row r="23" spans="1:5" ht="31.5" x14ac:dyDescent="0.25">
      <c r="A23" s="112" t="s">
        <v>198</v>
      </c>
      <c r="B23" s="115" t="s">
        <v>199</v>
      </c>
      <c r="C23" s="116" t="s">
        <v>193</v>
      </c>
      <c r="D23" s="117">
        <v>0</v>
      </c>
      <c r="E23" s="113">
        <v>1514.1</v>
      </c>
    </row>
    <row r="24" spans="1:5" ht="16.5" customHeight="1" x14ac:dyDescent="0.25">
      <c r="A24" s="112" t="s">
        <v>200</v>
      </c>
      <c r="B24" s="115" t="s">
        <v>199</v>
      </c>
      <c r="C24" s="116" t="s">
        <v>201</v>
      </c>
      <c r="D24" s="117">
        <v>0</v>
      </c>
      <c r="E24" s="113">
        <v>1514.1</v>
      </c>
    </row>
    <row r="25" spans="1:5" x14ac:dyDescent="0.25">
      <c r="A25" s="112" t="s">
        <v>202</v>
      </c>
      <c r="B25" s="115" t="s">
        <v>199</v>
      </c>
      <c r="C25" s="116" t="s">
        <v>201</v>
      </c>
      <c r="D25" s="117">
        <v>701</v>
      </c>
      <c r="E25" s="113">
        <v>1514.1</v>
      </c>
    </row>
    <row r="26" spans="1:5" x14ac:dyDescent="0.25">
      <c r="A26" s="112" t="s">
        <v>203</v>
      </c>
      <c r="B26" s="115" t="s">
        <v>763</v>
      </c>
      <c r="C26" s="116" t="s">
        <v>193</v>
      </c>
      <c r="D26" s="117">
        <v>0</v>
      </c>
      <c r="E26" s="113">
        <v>7.2</v>
      </c>
    </row>
    <row r="27" spans="1:5" ht="16.5" customHeight="1" x14ac:dyDescent="0.25">
      <c r="A27" s="112" t="s">
        <v>200</v>
      </c>
      <c r="B27" s="115" t="s">
        <v>763</v>
      </c>
      <c r="C27" s="116" t="s">
        <v>201</v>
      </c>
      <c r="D27" s="117">
        <v>0</v>
      </c>
      <c r="E27" s="113">
        <v>7.2</v>
      </c>
    </row>
    <row r="28" spans="1:5" x14ac:dyDescent="0.25">
      <c r="A28" s="112" t="s">
        <v>202</v>
      </c>
      <c r="B28" s="115" t="s">
        <v>763</v>
      </c>
      <c r="C28" s="116" t="s">
        <v>201</v>
      </c>
      <c r="D28" s="117">
        <v>701</v>
      </c>
      <c r="E28" s="113">
        <v>7.2</v>
      </c>
    </row>
    <row r="29" spans="1:5" x14ac:dyDescent="0.25">
      <c r="A29" s="112" t="s">
        <v>204</v>
      </c>
      <c r="B29" s="115" t="s">
        <v>205</v>
      </c>
      <c r="C29" s="116" t="s">
        <v>193</v>
      </c>
      <c r="D29" s="117">
        <v>0</v>
      </c>
      <c r="E29" s="113">
        <v>267.89999999999998</v>
      </c>
    </row>
    <row r="30" spans="1:5" ht="16.5" customHeight="1" x14ac:dyDescent="0.25">
      <c r="A30" s="112" t="s">
        <v>200</v>
      </c>
      <c r="B30" s="115" t="s">
        <v>205</v>
      </c>
      <c r="C30" s="116" t="s">
        <v>201</v>
      </c>
      <c r="D30" s="117">
        <v>0</v>
      </c>
      <c r="E30" s="113">
        <v>267.89999999999998</v>
      </c>
    </row>
    <row r="31" spans="1:5" x14ac:dyDescent="0.25">
      <c r="A31" s="112" t="s">
        <v>202</v>
      </c>
      <c r="B31" s="115" t="s">
        <v>205</v>
      </c>
      <c r="C31" s="116" t="s">
        <v>201</v>
      </c>
      <c r="D31" s="117">
        <v>701</v>
      </c>
      <c r="E31" s="113">
        <v>267.89999999999998</v>
      </c>
    </row>
    <row r="32" spans="1:5" x14ac:dyDescent="0.25">
      <c r="A32" s="112" t="s">
        <v>206</v>
      </c>
      <c r="B32" s="115" t="s">
        <v>764</v>
      </c>
      <c r="C32" s="116" t="s">
        <v>193</v>
      </c>
      <c r="D32" s="117">
        <v>0</v>
      </c>
      <c r="E32" s="113">
        <v>94.2</v>
      </c>
    </row>
    <row r="33" spans="1:5" ht="16.5" customHeight="1" x14ac:dyDescent="0.25">
      <c r="A33" s="112" t="s">
        <v>200</v>
      </c>
      <c r="B33" s="115" t="s">
        <v>764</v>
      </c>
      <c r="C33" s="116" t="s">
        <v>201</v>
      </c>
      <c r="D33" s="117">
        <v>0</v>
      </c>
      <c r="E33" s="113">
        <v>94.2</v>
      </c>
    </row>
    <row r="34" spans="1:5" ht="19.5" customHeight="1" x14ac:dyDescent="0.25">
      <c r="A34" s="112" t="s">
        <v>207</v>
      </c>
      <c r="B34" s="115" t="s">
        <v>764</v>
      </c>
      <c r="C34" s="116" t="s">
        <v>201</v>
      </c>
      <c r="D34" s="117">
        <v>705</v>
      </c>
      <c r="E34" s="113">
        <v>94.2</v>
      </c>
    </row>
    <row r="35" spans="1:5" x14ac:dyDescent="0.25">
      <c r="A35" s="112" t="s">
        <v>208</v>
      </c>
      <c r="B35" s="115" t="s">
        <v>209</v>
      </c>
      <c r="C35" s="116" t="s">
        <v>193</v>
      </c>
      <c r="D35" s="117">
        <v>0</v>
      </c>
      <c r="E35" s="113">
        <v>51270.8</v>
      </c>
    </row>
    <row r="36" spans="1:5" ht="16.5" customHeight="1" x14ac:dyDescent="0.25">
      <c r="A36" s="112" t="s">
        <v>200</v>
      </c>
      <c r="B36" s="115" t="s">
        <v>209</v>
      </c>
      <c r="C36" s="116" t="s">
        <v>201</v>
      </c>
      <c r="D36" s="117">
        <v>0</v>
      </c>
      <c r="E36" s="113">
        <v>50594.6</v>
      </c>
    </row>
    <row r="37" spans="1:5" x14ac:dyDescent="0.25">
      <c r="A37" s="112" t="s">
        <v>202</v>
      </c>
      <c r="B37" s="115" t="s">
        <v>209</v>
      </c>
      <c r="C37" s="116" t="s">
        <v>201</v>
      </c>
      <c r="D37" s="117">
        <v>701</v>
      </c>
      <c r="E37" s="113">
        <v>50594.6</v>
      </c>
    </row>
    <row r="38" spans="1:5" x14ac:dyDescent="0.25">
      <c r="A38" s="112" t="s">
        <v>210</v>
      </c>
      <c r="B38" s="115" t="s">
        <v>209</v>
      </c>
      <c r="C38" s="116" t="s">
        <v>211</v>
      </c>
      <c r="D38" s="117">
        <v>0</v>
      </c>
      <c r="E38" s="113">
        <v>676.2</v>
      </c>
    </row>
    <row r="39" spans="1:5" x14ac:dyDescent="0.25">
      <c r="A39" s="112" t="s">
        <v>202</v>
      </c>
      <c r="B39" s="115" t="s">
        <v>209</v>
      </c>
      <c r="C39" s="116" t="s">
        <v>211</v>
      </c>
      <c r="D39" s="117">
        <v>701</v>
      </c>
      <c r="E39" s="113">
        <v>676.2</v>
      </c>
    </row>
    <row r="40" spans="1:5" ht="47.25" customHeight="1" x14ac:dyDescent="0.25">
      <c r="A40" s="112" t="s">
        <v>212</v>
      </c>
      <c r="B40" s="115" t="s">
        <v>213</v>
      </c>
      <c r="C40" s="116" t="s">
        <v>193</v>
      </c>
      <c r="D40" s="117">
        <v>0</v>
      </c>
      <c r="E40" s="113">
        <v>262011.2</v>
      </c>
    </row>
    <row r="41" spans="1:5" ht="46.5" customHeight="1" x14ac:dyDescent="0.25">
      <c r="A41" s="112" t="s">
        <v>214</v>
      </c>
      <c r="B41" s="115" t="s">
        <v>213</v>
      </c>
      <c r="C41" s="116" t="s">
        <v>215</v>
      </c>
      <c r="D41" s="117">
        <v>0</v>
      </c>
      <c r="E41" s="113">
        <v>260847.2</v>
      </c>
    </row>
    <row r="42" spans="1:5" x14ac:dyDescent="0.25">
      <c r="A42" s="112" t="s">
        <v>202</v>
      </c>
      <c r="B42" s="115" t="s">
        <v>213</v>
      </c>
      <c r="C42" s="116" t="s">
        <v>215</v>
      </c>
      <c r="D42" s="117">
        <v>701</v>
      </c>
      <c r="E42" s="113">
        <v>260847.2</v>
      </c>
    </row>
    <row r="43" spans="1:5" ht="16.5" customHeight="1" x14ac:dyDescent="0.25">
      <c r="A43" s="112" t="s">
        <v>200</v>
      </c>
      <c r="B43" s="115" t="s">
        <v>213</v>
      </c>
      <c r="C43" s="116" t="s">
        <v>201</v>
      </c>
      <c r="D43" s="117">
        <v>0</v>
      </c>
      <c r="E43" s="113">
        <v>1164</v>
      </c>
    </row>
    <row r="44" spans="1:5" x14ac:dyDescent="0.25">
      <c r="A44" s="112" t="s">
        <v>202</v>
      </c>
      <c r="B44" s="115" t="s">
        <v>213</v>
      </c>
      <c r="C44" s="116" t="s">
        <v>201</v>
      </c>
      <c r="D44" s="117">
        <v>701</v>
      </c>
      <c r="E44" s="113">
        <v>1164</v>
      </c>
    </row>
    <row r="45" spans="1:5" x14ac:dyDescent="0.25">
      <c r="A45" s="112" t="s">
        <v>216</v>
      </c>
      <c r="B45" s="115" t="s">
        <v>217</v>
      </c>
      <c r="C45" s="116" t="s">
        <v>193</v>
      </c>
      <c r="D45" s="117">
        <v>0</v>
      </c>
      <c r="E45" s="113">
        <v>26595.7</v>
      </c>
    </row>
    <row r="46" spans="1:5" ht="16.5" customHeight="1" x14ac:dyDescent="0.25">
      <c r="A46" s="112" t="s">
        <v>200</v>
      </c>
      <c r="B46" s="115" t="s">
        <v>217</v>
      </c>
      <c r="C46" s="116" t="s">
        <v>201</v>
      </c>
      <c r="D46" s="117">
        <v>0</v>
      </c>
      <c r="E46" s="113">
        <v>26595.7</v>
      </c>
    </row>
    <row r="47" spans="1:5" x14ac:dyDescent="0.25">
      <c r="A47" s="112" t="s">
        <v>202</v>
      </c>
      <c r="B47" s="115" t="s">
        <v>217</v>
      </c>
      <c r="C47" s="116" t="s">
        <v>201</v>
      </c>
      <c r="D47" s="117">
        <v>701</v>
      </c>
      <c r="E47" s="113">
        <v>26595.7</v>
      </c>
    </row>
    <row r="48" spans="1:5" ht="78.75" customHeight="1" x14ac:dyDescent="0.25">
      <c r="A48" s="112" t="s">
        <v>765</v>
      </c>
      <c r="B48" s="115" t="s">
        <v>766</v>
      </c>
      <c r="C48" s="116" t="s">
        <v>193</v>
      </c>
      <c r="D48" s="117">
        <v>0</v>
      </c>
      <c r="E48" s="113">
        <v>46.5</v>
      </c>
    </row>
    <row r="49" spans="1:5" ht="16.5" customHeight="1" x14ac:dyDescent="0.25">
      <c r="A49" s="112" t="s">
        <v>200</v>
      </c>
      <c r="B49" s="115" t="s">
        <v>766</v>
      </c>
      <c r="C49" s="116" t="s">
        <v>201</v>
      </c>
      <c r="D49" s="117">
        <v>0</v>
      </c>
      <c r="E49" s="113">
        <v>46.5</v>
      </c>
    </row>
    <row r="50" spans="1:5" x14ac:dyDescent="0.25">
      <c r="A50" s="112" t="s">
        <v>202</v>
      </c>
      <c r="B50" s="115" t="s">
        <v>766</v>
      </c>
      <c r="C50" s="116" t="s">
        <v>201</v>
      </c>
      <c r="D50" s="117">
        <v>701</v>
      </c>
      <c r="E50" s="113">
        <v>46.5</v>
      </c>
    </row>
    <row r="51" spans="1:5" x14ac:dyDescent="0.25">
      <c r="A51" s="112" t="s">
        <v>218</v>
      </c>
      <c r="B51" s="115" t="s">
        <v>767</v>
      </c>
      <c r="C51" s="116" t="s">
        <v>193</v>
      </c>
      <c r="D51" s="117">
        <v>0</v>
      </c>
      <c r="E51" s="113">
        <v>4556.8999999999996</v>
      </c>
    </row>
    <row r="52" spans="1:5" ht="16.5" customHeight="1" x14ac:dyDescent="0.25">
      <c r="A52" s="112" t="s">
        <v>200</v>
      </c>
      <c r="B52" s="115" t="s">
        <v>767</v>
      </c>
      <c r="C52" s="116" t="s">
        <v>201</v>
      </c>
      <c r="D52" s="117">
        <v>0</v>
      </c>
      <c r="E52" s="113">
        <v>4556.8999999999996</v>
      </c>
    </row>
    <row r="53" spans="1:5" x14ac:dyDescent="0.25">
      <c r="A53" s="112" t="s">
        <v>202</v>
      </c>
      <c r="B53" s="115" t="s">
        <v>767</v>
      </c>
      <c r="C53" s="116" t="s">
        <v>201</v>
      </c>
      <c r="D53" s="117">
        <v>701</v>
      </c>
      <c r="E53" s="113">
        <v>4556.8999999999996</v>
      </c>
    </row>
    <row r="54" spans="1:5" x14ac:dyDescent="0.25">
      <c r="A54" s="112" t="s">
        <v>221</v>
      </c>
      <c r="B54" s="115" t="s">
        <v>222</v>
      </c>
      <c r="C54" s="116" t="s">
        <v>193</v>
      </c>
      <c r="D54" s="117">
        <v>0</v>
      </c>
      <c r="E54" s="113">
        <v>827835.2</v>
      </c>
    </row>
    <row r="55" spans="1:5" ht="31.5" x14ac:dyDescent="0.25">
      <c r="A55" s="112" t="s">
        <v>198</v>
      </c>
      <c r="B55" s="115" t="s">
        <v>223</v>
      </c>
      <c r="C55" s="116" t="s">
        <v>193</v>
      </c>
      <c r="D55" s="117">
        <v>0</v>
      </c>
      <c r="E55" s="113">
        <v>1566.8</v>
      </c>
    </row>
    <row r="56" spans="1:5" ht="16.5" customHeight="1" x14ac:dyDescent="0.25">
      <c r="A56" s="112" t="s">
        <v>200</v>
      </c>
      <c r="B56" s="115" t="s">
        <v>223</v>
      </c>
      <c r="C56" s="116" t="s">
        <v>201</v>
      </c>
      <c r="D56" s="117">
        <v>0</v>
      </c>
      <c r="E56" s="113">
        <v>1566.8</v>
      </c>
    </row>
    <row r="57" spans="1:5" x14ac:dyDescent="0.25">
      <c r="A57" s="112" t="s">
        <v>224</v>
      </c>
      <c r="B57" s="115" t="s">
        <v>223</v>
      </c>
      <c r="C57" s="116" t="s">
        <v>201</v>
      </c>
      <c r="D57" s="117">
        <v>702</v>
      </c>
      <c r="E57" s="113">
        <v>1566.8</v>
      </c>
    </row>
    <row r="58" spans="1:5" x14ac:dyDescent="0.25">
      <c r="A58" s="112" t="s">
        <v>203</v>
      </c>
      <c r="B58" s="115" t="s">
        <v>225</v>
      </c>
      <c r="C58" s="116" t="s">
        <v>193</v>
      </c>
      <c r="D58" s="117">
        <v>0</v>
      </c>
      <c r="E58" s="113">
        <v>5400</v>
      </c>
    </row>
    <row r="59" spans="1:5" ht="16.5" customHeight="1" x14ac:dyDescent="0.25">
      <c r="A59" s="112" t="s">
        <v>200</v>
      </c>
      <c r="B59" s="115" t="s">
        <v>225</v>
      </c>
      <c r="C59" s="116" t="s">
        <v>201</v>
      </c>
      <c r="D59" s="117">
        <v>0</v>
      </c>
      <c r="E59" s="113">
        <v>5400</v>
      </c>
    </row>
    <row r="60" spans="1:5" x14ac:dyDescent="0.25">
      <c r="A60" s="112" t="s">
        <v>224</v>
      </c>
      <c r="B60" s="115" t="s">
        <v>225</v>
      </c>
      <c r="C60" s="116" t="s">
        <v>201</v>
      </c>
      <c r="D60" s="117">
        <v>702</v>
      </c>
      <c r="E60" s="113">
        <v>5400</v>
      </c>
    </row>
    <row r="61" spans="1:5" x14ac:dyDescent="0.25">
      <c r="A61" s="112" t="s">
        <v>204</v>
      </c>
      <c r="B61" s="115" t="s">
        <v>226</v>
      </c>
      <c r="C61" s="116" t="s">
        <v>193</v>
      </c>
      <c r="D61" s="117">
        <v>0</v>
      </c>
      <c r="E61" s="113">
        <v>211.5</v>
      </c>
    </row>
    <row r="62" spans="1:5" ht="16.5" customHeight="1" x14ac:dyDescent="0.25">
      <c r="A62" s="112" t="s">
        <v>200</v>
      </c>
      <c r="B62" s="115" t="s">
        <v>226</v>
      </c>
      <c r="C62" s="116" t="s">
        <v>201</v>
      </c>
      <c r="D62" s="117">
        <v>0</v>
      </c>
      <c r="E62" s="113">
        <v>211.5</v>
      </c>
    </row>
    <row r="63" spans="1:5" x14ac:dyDescent="0.25">
      <c r="A63" s="112" t="s">
        <v>224</v>
      </c>
      <c r="B63" s="115" t="s">
        <v>226</v>
      </c>
      <c r="C63" s="116" t="s">
        <v>201</v>
      </c>
      <c r="D63" s="117">
        <v>702</v>
      </c>
      <c r="E63" s="113">
        <v>211.5</v>
      </c>
    </row>
    <row r="64" spans="1:5" ht="31.5" x14ac:dyDescent="0.25">
      <c r="A64" s="112" t="s">
        <v>227</v>
      </c>
      <c r="B64" s="115" t="s">
        <v>228</v>
      </c>
      <c r="C64" s="116" t="s">
        <v>193</v>
      </c>
      <c r="D64" s="117">
        <v>0</v>
      </c>
      <c r="E64" s="113">
        <v>11841.5</v>
      </c>
    </row>
    <row r="65" spans="1:5" ht="16.5" customHeight="1" x14ac:dyDescent="0.25">
      <c r="A65" s="112" t="s">
        <v>200</v>
      </c>
      <c r="B65" s="115" t="s">
        <v>228</v>
      </c>
      <c r="C65" s="116" t="s">
        <v>201</v>
      </c>
      <c r="D65" s="117">
        <v>0</v>
      </c>
      <c r="E65" s="113">
        <v>11815.8</v>
      </c>
    </row>
    <row r="66" spans="1:5" x14ac:dyDescent="0.25">
      <c r="A66" s="112" t="s">
        <v>224</v>
      </c>
      <c r="B66" s="115" t="s">
        <v>228</v>
      </c>
      <c r="C66" s="116" t="s">
        <v>201</v>
      </c>
      <c r="D66" s="117">
        <v>702</v>
      </c>
      <c r="E66" s="113">
        <v>11815.8</v>
      </c>
    </row>
    <row r="67" spans="1:5" x14ac:dyDescent="0.25">
      <c r="A67" s="112" t="s">
        <v>210</v>
      </c>
      <c r="B67" s="115" t="s">
        <v>228</v>
      </c>
      <c r="C67" s="116" t="s">
        <v>211</v>
      </c>
      <c r="D67" s="117">
        <v>0</v>
      </c>
      <c r="E67" s="113">
        <v>25.7</v>
      </c>
    </row>
    <row r="68" spans="1:5" x14ac:dyDescent="0.25">
      <c r="A68" s="112" t="s">
        <v>224</v>
      </c>
      <c r="B68" s="115" t="s">
        <v>228</v>
      </c>
      <c r="C68" s="116" t="s">
        <v>211</v>
      </c>
      <c r="D68" s="117">
        <v>702</v>
      </c>
      <c r="E68" s="113">
        <v>25.7</v>
      </c>
    </row>
    <row r="69" spans="1:5" ht="31.5" x14ac:dyDescent="0.25">
      <c r="A69" s="112" t="s">
        <v>229</v>
      </c>
      <c r="B69" s="115" t="s">
        <v>230</v>
      </c>
      <c r="C69" s="116" t="s">
        <v>193</v>
      </c>
      <c r="D69" s="117">
        <v>0</v>
      </c>
      <c r="E69" s="113">
        <v>120</v>
      </c>
    </row>
    <row r="70" spans="1:5" ht="47.25" customHeight="1" x14ac:dyDescent="0.25">
      <c r="A70" s="112" t="s">
        <v>214</v>
      </c>
      <c r="B70" s="115" t="s">
        <v>230</v>
      </c>
      <c r="C70" s="116" t="s">
        <v>215</v>
      </c>
      <c r="D70" s="117">
        <v>0</v>
      </c>
      <c r="E70" s="113">
        <v>120</v>
      </c>
    </row>
    <row r="71" spans="1:5" x14ac:dyDescent="0.25">
      <c r="A71" s="112" t="s">
        <v>224</v>
      </c>
      <c r="B71" s="115" t="s">
        <v>230</v>
      </c>
      <c r="C71" s="116" t="s">
        <v>215</v>
      </c>
      <c r="D71" s="117">
        <v>702</v>
      </c>
      <c r="E71" s="113">
        <v>120</v>
      </c>
    </row>
    <row r="72" spans="1:5" x14ac:dyDescent="0.25">
      <c r="A72" s="112" t="s">
        <v>231</v>
      </c>
      <c r="B72" s="115" t="s">
        <v>232</v>
      </c>
      <c r="C72" s="116" t="s">
        <v>193</v>
      </c>
      <c r="D72" s="117">
        <v>0</v>
      </c>
      <c r="E72" s="113">
        <v>15</v>
      </c>
    </row>
    <row r="73" spans="1:5" ht="16.5" customHeight="1" x14ac:dyDescent="0.25">
      <c r="A73" s="112" t="s">
        <v>200</v>
      </c>
      <c r="B73" s="115" t="s">
        <v>232</v>
      </c>
      <c r="C73" s="116" t="s">
        <v>201</v>
      </c>
      <c r="D73" s="117">
        <v>0</v>
      </c>
      <c r="E73" s="113">
        <v>15</v>
      </c>
    </row>
    <row r="74" spans="1:5" x14ac:dyDescent="0.25">
      <c r="A74" s="112" t="s">
        <v>224</v>
      </c>
      <c r="B74" s="115" t="s">
        <v>232</v>
      </c>
      <c r="C74" s="116" t="s">
        <v>201</v>
      </c>
      <c r="D74" s="117">
        <v>702</v>
      </c>
      <c r="E74" s="113">
        <v>15</v>
      </c>
    </row>
    <row r="75" spans="1:5" x14ac:dyDescent="0.25">
      <c r="A75" s="112" t="s">
        <v>233</v>
      </c>
      <c r="B75" s="115" t="s">
        <v>234</v>
      </c>
      <c r="C75" s="116" t="s">
        <v>193</v>
      </c>
      <c r="D75" s="117">
        <v>0</v>
      </c>
      <c r="E75" s="113">
        <v>776.2</v>
      </c>
    </row>
    <row r="76" spans="1:5" ht="16.5" customHeight="1" x14ac:dyDescent="0.25">
      <c r="A76" s="112" t="s">
        <v>200</v>
      </c>
      <c r="B76" s="115" t="s">
        <v>234</v>
      </c>
      <c r="C76" s="116" t="s">
        <v>201</v>
      </c>
      <c r="D76" s="117">
        <v>0</v>
      </c>
      <c r="E76" s="113">
        <v>776.2</v>
      </c>
    </row>
    <row r="77" spans="1:5" x14ac:dyDescent="0.25">
      <c r="A77" s="112" t="s">
        <v>224</v>
      </c>
      <c r="B77" s="115" t="s">
        <v>234</v>
      </c>
      <c r="C77" s="116" t="s">
        <v>201</v>
      </c>
      <c r="D77" s="117">
        <v>702</v>
      </c>
      <c r="E77" s="113">
        <v>776.2</v>
      </c>
    </row>
    <row r="78" spans="1:5" x14ac:dyDescent="0.25">
      <c r="A78" s="112" t="s">
        <v>206</v>
      </c>
      <c r="B78" s="115" t="s">
        <v>768</v>
      </c>
      <c r="C78" s="116" t="s">
        <v>193</v>
      </c>
      <c r="D78" s="117">
        <v>0</v>
      </c>
      <c r="E78" s="113">
        <v>183.5</v>
      </c>
    </row>
    <row r="79" spans="1:5" ht="16.5" customHeight="1" x14ac:dyDescent="0.25">
      <c r="A79" s="112" t="s">
        <v>200</v>
      </c>
      <c r="B79" s="115" t="s">
        <v>768</v>
      </c>
      <c r="C79" s="116" t="s">
        <v>201</v>
      </c>
      <c r="D79" s="117">
        <v>0</v>
      </c>
      <c r="E79" s="113">
        <v>183.5</v>
      </c>
    </row>
    <row r="80" spans="1:5" ht="19.5" customHeight="1" x14ac:dyDescent="0.25">
      <c r="A80" s="112" t="s">
        <v>207</v>
      </c>
      <c r="B80" s="115" t="s">
        <v>768</v>
      </c>
      <c r="C80" s="116" t="s">
        <v>201</v>
      </c>
      <c r="D80" s="117">
        <v>705</v>
      </c>
      <c r="E80" s="113">
        <v>183.5</v>
      </c>
    </row>
    <row r="81" spans="1:5" x14ac:dyDescent="0.25">
      <c r="A81" s="112" t="s">
        <v>208</v>
      </c>
      <c r="B81" s="115" t="s">
        <v>235</v>
      </c>
      <c r="C81" s="116" t="s">
        <v>193</v>
      </c>
      <c r="D81" s="117">
        <v>0</v>
      </c>
      <c r="E81" s="113">
        <v>55506.6</v>
      </c>
    </row>
    <row r="82" spans="1:5" ht="16.5" customHeight="1" x14ac:dyDescent="0.25">
      <c r="A82" s="112" t="s">
        <v>200</v>
      </c>
      <c r="B82" s="115" t="s">
        <v>235</v>
      </c>
      <c r="C82" s="116" t="s">
        <v>201</v>
      </c>
      <c r="D82" s="117">
        <v>0</v>
      </c>
      <c r="E82" s="113">
        <v>53319.7</v>
      </c>
    </row>
    <row r="83" spans="1:5" x14ac:dyDescent="0.25">
      <c r="A83" s="112" t="s">
        <v>224</v>
      </c>
      <c r="B83" s="115" t="s">
        <v>235</v>
      </c>
      <c r="C83" s="116" t="s">
        <v>201</v>
      </c>
      <c r="D83" s="117">
        <v>702</v>
      </c>
      <c r="E83" s="113">
        <v>53319.7</v>
      </c>
    </row>
    <row r="84" spans="1:5" x14ac:dyDescent="0.25">
      <c r="A84" s="112" t="s">
        <v>210</v>
      </c>
      <c r="B84" s="115" t="s">
        <v>235</v>
      </c>
      <c r="C84" s="116" t="s">
        <v>211</v>
      </c>
      <c r="D84" s="117">
        <v>0</v>
      </c>
      <c r="E84" s="113">
        <v>2186.9</v>
      </c>
    </row>
    <row r="85" spans="1:5" x14ac:dyDescent="0.25">
      <c r="A85" s="112" t="s">
        <v>224</v>
      </c>
      <c r="B85" s="115" t="s">
        <v>235</v>
      </c>
      <c r="C85" s="116" t="s">
        <v>211</v>
      </c>
      <c r="D85" s="117">
        <v>702</v>
      </c>
      <c r="E85" s="113">
        <v>2186.9</v>
      </c>
    </row>
    <row r="86" spans="1:5" ht="78.75" x14ac:dyDescent="0.25">
      <c r="A86" s="112" t="s">
        <v>769</v>
      </c>
      <c r="B86" s="115" t="s">
        <v>770</v>
      </c>
      <c r="C86" s="116" t="s">
        <v>193</v>
      </c>
      <c r="D86" s="117">
        <v>0</v>
      </c>
      <c r="E86" s="113">
        <v>1315</v>
      </c>
    </row>
    <row r="87" spans="1:5" ht="16.5" customHeight="1" x14ac:dyDescent="0.25">
      <c r="A87" s="112" t="s">
        <v>200</v>
      </c>
      <c r="B87" s="115" t="s">
        <v>770</v>
      </c>
      <c r="C87" s="116" t="s">
        <v>201</v>
      </c>
      <c r="D87" s="117">
        <v>0</v>
      </c>
      <c r="E87" s="113">
        <v>1315</v>
      </c>
    </row>
    <row r="88" spans="1:5" x14ac:dyDescent="0.25">
      <c r="A88" s="112" t="s">
        <v>224</v>
      </c>
      <c r="B88" s="115" t="s">
        <v>770</v>
      </c>
      <c r="C88" s="116" t="s">
        <v>201</v>
      </c>
      <c r="D88" s="117">
        <v>702</v>
      </c>
      <c r="E88" s="113">
        <v>1315</v>
      </c>
    </row>
    <row r="89" spans="1:5" ht="47.25" x14ac:dyDescent="0.25">
      <c r="A89" s="112" t="s">
        <v>236</v>
      </c>
      <c r="B89" s="115" t="s">
        <v>237</v>
      </c>
      <c r="C89" s="116" t="s">
        <v>193</v>
      </c>
      <c r="D89" s="117">
        <v>0</v>
      </c>
      <c r="E89" s="113">
        <v>38890</v>
      </c>
    </row>
    <row r="90" spans="1:5" ht="47.25" customHeight="1" x14ac:dyDescent="0.25">
      <c r="A90" s="112" t="s">
        <v>214</v>
      </c>
      <c r="B90" s="115" t="s">
        <v>237</v>
      </c>
      <c r="C90" s="116" t="s">
        <v>215</v>
      </c>
      <c r="D90" s="117">
        <v>0</v>
      </c>
      <c r="E90" s="113">
        <v>38890</v>
      </c>
    </row>
    <row r="91" spans="1:5" x14ac:dyDescent="0.25">
      <c r="A91" s="112" t="s">
        <v>224</v>
      </c>
      <c r="B91" s="115" t="s">
        <v>237</v>
      </c>
      <c r="C91" s="116" t="s">
        <v>215</v>
      </c>
      <c r="D91" s="117">
        <v>702</v>
      </c>
      <c r="E91" s="113">
        <v>38890</v>
      </c>
    </row>
    <row r="92" spans="1:5" ht="78.75" x14ac:dyDescent="0.25">
      <c r="A92" s="112" t="s">
        <v>238</v>
      </c>
      <c r="B92" s="115" t="s">
        <v>239</v>
      </c>
      <c r="C92" s="116" t="s">
        <v>193</v>
      </c>
      <c r="D92" s="117">
        <v>0</v>
      </c>
      <c r="E92" s="113">
        <v>579396</v>
      </c>
    </row>
    <row r="93" spans="1:5" ht="46.5" customHeight="1" x14ac:dyDescent="0.25">
      <c r="A93" s="112" t="s">
        <v>214</v>
      </c>
      <c r="B93" s="115" t="s">
        <v>239</v>
      </c>
      <c r="C93" s="116" t="s">
        <v>215</v>
      </c>
      <c r="D93" s="117">
        <v>0</v>
      </c>
      <c r="E93" s="113">
        <v>570690</v>
      </c>
    </row>
    <row r="94" spans="1:5" x14ac:dyDescent="0.25">
      <c r="A94" s="112" t="s">
        <v>224</v>
      </c>
      <c r="B94" s="115" t="s">
        <v>239</v>
      </c>
      <c r="C94" s="116" t="s">
        <v>215</v>
      </c>
      <c r="D94" s="117">
        <v>702</v>
      </c>
      <c r="E94" s="113">
        <v>570690</v>
      </c>
    </row>
    <row r="95" spans="1:5" ht="16.5" customHeight="1" x14ac:dyDescent="0.25">
      <c r="A95" s="112" t="s">
        <v>200</v>
      </c>
      <c r="B95" s="115" t="s">
        <v>239</v>
      </c>
      <c r="C95" s="116" t="s">
        <v>201</v>
      </c>
      <c r="D95" s="117">
        <v>0</v>
      </c>
      <c r="E95" s="113">
        <v>8706</v>
      </c>
    </row>
    <row r="96" spans="1:5" x14ac:dyDescent="0.25">
      <c r="A96" s="112" t="s">
        <v>224</v>
      </c>
      <c r="B96" s="115" t="s">
        <v>239</v>
      </c>
      <c r="C96" s="116" t="s">
        <v>201</v>
      </c>
      <c r="D96" s="117">
        <v>702</v>
      </c>
      <c r="E96" s="113">
        <v>8706</v>
      </c>
    </row>
    <row r="97" spans="1:5" ht="47.25" x14ac:dyDescent="0.25">
      <c r="A97" s="112" t="s">
        <v>240</v>
      </c>
      <c r="B97" s="115" t="s">
        <v>241</v>
      </c>
      <c r="C97" s="116" t="s">
        <v>193</v>
      </c>
      <c r="D97" s="117">
        <v>0</v>
      </c>
      <c r="E97" s="113">
        <v>14640.5</v>
      </c>
    </row>
    <row r="98" spans="1:5" ht="16.5" customHeight="1" x14ac:dyDescent="0.25">
      <c r="A98" s="112" t="s">
        <v>200</v>
      </c>
      <c r="B98" s="115" t="s">
        <v>241</v>
      </c>
      <c r="C98" s="116" t="s">
        <v>201</v>
      </c>
      <c r="D98" s="117">
        <v>0</v>
      </c>
      <c r="E98" s="113">
        <v>14640.5</v>
      </c>
    </row>
    <row r="99" spans="1:5" x14ac:dyDescent="0.25">
      <c r="A99" s="112" t="s">
        <v>242</v>
      </c>
      <c r="B99" s="115" t="s">
        <v>241</v>
      </c>
      <c r="C99" s="116" t="s">
        <v>201</v>
      </c>
      <c r="D99" s="117">
        <v>1004</v>
      </c>
      <c r="E99" s="113">
        <v>14640.5</v>
      </c>
    </row>
    <row r="100" spans="1:5" ht="31.5" x14ac:dyDescent="0.25">
      <c r="A100" s="112" t="s">
        <v>243</v>
      </c>
      <c r="B100" s="115" t="s">
        <v>244</v>
      </c>
      <c r="C100" s="116" t="s">
        <v>193</v>
      </c>
      <c r="D100" s="117">
        <v>0</v>
      </c>
      <c r="E100" s="113">
        <v>439.6</v>
      </c>
    </row>
    <row r="101" spans="1:5" ht="16.5" customHeight="1" x14ac:dyDescent="0.25">
      <c r="A101" s="112" t="s">
        <v>200</v>
      </c>
      <c r="B101" s="115" t="s">
        <v>244</v>
      </c>
      <c r="C101" s="116" t="s">
        <v>201</v>
      </c>
      <c r="D101" s="117">
        <v>0</v>
      </c>
      <c r="E101" s="113">
        <v>220.3</v>
      </c>
    </row>
    <row r="102" spans="1:5" x14ac:dyDescent="0.25">
      <c r="A102" s="112" t="s">
        <v>224</v>
      </c>
      <c r="B102" s="115" t="s">
        <v>244</v>
      </c>
      <c r="C102" s="116" t="s">
        <v>201</v>
      </c>
      <c r="D102" s="117">
        <v>702</v>
      </c>
      <c r="E102" s="113">
        <v>220.3</v>
      </c>
    </row>
    <row r="103" spans="1:5" x14ac:dyDescent="0.25">
      <c r="A103" s="112" t="s">
        <v>245</v>
      </c>
      <c r="B103" s="115" t="s">
        <v>244</v>
      </c>
      <c r="C103" s="116" t="s">
        <v>246</v>
      </c>
      <c r="D103" s="117">
        <v>0</v>
      </c>
      <c r="E103" s="113">
        <v>219.3</v>
      </c>
    </row>
    <row r="104" spans="1:5" x14ac:dyDescent="0.25">
      <c r="A104" s="112" t="s">
        <v>224</v>
      </c>
      <c r="B104" s="115" t="s">
        <v>244</v>
      </c>
      <c r="C104" s="116" t="s">
        <v>246</v>
      </c>
      <c r="D104" s="117">
        <v>702</v>
      </c>
      <c r="E104" s="113">
        <v>219.3</v>
      </c>
    </row>
    <row r="105" spans="1:5" ht="47.25" x14ac:dyDescent="0.25">
      <c r="A105" s="112" t="s">
        <v>247</v>
      </c>
      <c r="B105" s="115" t="s">
        <v>248</v>
      </c>
      <c r="C105" s="116" t="s">
        <v>193</v>
      </c>
      <c r="D105" s="117">
        <v>0</v>
      </c>
      <c r="E105" s="113">
        <v>28196.2</v>
      </c>
    </row>
    <row r="106" spans="1:5" ht="16.5" customHeight="1" x14ac:dyDescent="0.25">
      <c r="A106" s="112" t="s">
        <v>200</v>
      </c>
      <c r="B106" s="115" t="s">
        <v>248</v>
      </c>
      <c r="C106" s="116" t="s">
        <v>201</v>
      </c>
      <c r="D106" s="117">
        <v>0</v>
      </c>
      <c r="E106" s="113">
        <v>28196.2</v>
      </c>
    </row>
    <row r="107" spans="1:5" x14ac:dyDescent="0.25">
      <c r="A107" s="112" t="s">
        <v>224</v>
      </c>
      <c r="B107" s="115" t="s">
        <v>248</v>
      </c>
      <c r="C107" s="116" t="s">
        <v>201</v>
      </c>
      <c r="D107" s="117">
        <v>702</v>
      </c>
      <c r="E107" s="113">
        <v>28196.2</v>
      </c>
    </row>
    <row r="108" spans="1:5" x14ac:dyDescent="0.25">
      <c r="A108" s="112" t="s">
        <v>249</v>
      </c>
      <c r="B108" s="115" t="s">
        <v>250</v>
      </c>
      <c r="C108" s="116" t="s">
        <v>193</v>
      </c>
      <c r="D108" s="117">
        <v>0</v>
      </c>
      <c r="E108" s="113">
        <v>51798.6</v>
      </c>
    </row>
    <row r="109" spans="1:5" ht="16.5" customHeight="1" x14ac:dyDescent="0.25">
      <c r="A109" s="112" t="s">
        <v>200</v>
      </c>
      <c r="B109" s="115" t="s">
        <v>250</v>
      </c>
      <c r="C109" s="116" t="s">
        <v>201</v>
      </c>
      <c r="D109" s="117">
        <v>0</v>
      </c>
      <c r="E109" s="113">
        <v>51798.6</v>
      </c>
    </row>
    <row r="110" spans="1:5" x14ac:dyDescent="0.25">
      <c r="A110" s="112" t="s">
        <v>224</v>
      </c>
      <c r="B110" s="115" t="s">
        <v>250</v>
      </c>
      <c r="C110" s="116" t="s">
        <v>201</v>
      </c>
      <c r="D110" s="117">
        <v>702</v>
      </c>
      <c r="E110" s="113">
        <v>51798.6</v>
      </c>
    </row>
    <row r="111" spans="1:5" ht="94.5" x14ac:dyDescent="0.25">
      <c r="A111" s="112" t="s">
        <v>765</v>
      </c>
      <c r="B111" s="115" t="s">
        <v>771</v>
      </c>
      <c r="C111" s="116" t="s">
        <v>193</v>
      </c>
      <c r="D111" s="117">
        <v>0</v>
      </c>
      <c r="E111" s="113">
        <v>112.6</v>
      </c>
    </row>
    <row r="112" spans="1:5" ht="16.5" customHeight="1" x14ac:dyDescent="0.25">
      <c r="A112" s="112" t="s">
        <v>200</v>
      </c>
      <c r="B112" s="115" t="s">
        <v>771</v>
      </c>
      <c r="C112" s="116" t="s">
        <v>201</v>
      </c>
      <c r="D112" s="117">
        <v>0</v>
      </c>
      <c r="E112" s="113">
        <v>112.6</v>
      </c>
    </row>
    <row r="113" spans="1:5" x14ac:dyDescent="0.25">
      <c r="A113" s="112" t="s">
        <v>224</v>
      </c>
      <c r="B113" s="115" t="s">
        <v>771</v>
      </c>
      <c r="C113" s="116" t="s">
        <v>201</v>
      </c>
      <c r="D113" s="117">
        <v>702</v>
      </c>
      <c r="E113" s="113">
        <v>112.6</v>
      </c>
    </row>
    <row r="114" spans="1:5" x14ac:dyDescent="0.25">
      <c r="A114" s="112" t="s">
        <v>218</v>
      </c>
      <c r="B114" s="115" t="s">
        <v>772</v>
      </c>
      <c r="C114" s="116" t="s">
        <v>193</v>
      </c>
      <c r="D114" s="117">
        <v>0</v>
      </c>
      <c r="E114" s="113">
        <v>5592</v>
      </c>
    </row>
    <row r="115" spans="1:5" ht="16.5" customHeight="1" x14ac:dyDescent="0.25">
      <c r="A115" s="112" t="s">
        <v>200</v>
      </c>
      <c r="B115" s="115" t="s">
        <v>772</v>
      </c>
      <c r="C115" s="116" t="s">
        <v>201</v>
      </c>
      <c r="D115" s="117">
        <v>0</v>
      </c>
      <c r="E115" s="113">
        <v>5592</v>
      </c>
    </row>
    <row r="116" spans="1:5" x14ac:dyDescent="0.25">
      <c r="A116" s="112" t="s">
        <v>224</v>
      </c>
      <c r="B116" s="115" t="s">
        <v>772</v>
      </c>
      <c r="C116" s="116" t="s">
        <v>201</v>
      </c>
      <c r="D116" s="117">
        <v>702</v>
      </c>
      <c r="E116" s="113">
        <v>5592</v>
      </c>
    </row>
    <row r="117" spans="1:5" ht="32.25" customHeight="1" x14ac:dyDescent="0.25">
      <c r="A117" s="112" t="s">
        <v>252</v>
      </c>
      <c r="B117" s="115" t="s">
        <v>253</v>
      </c>
      <c r="C117" s="116" t="s">
        <v>193</v>
      </c>
      <c r="D117" s="117">
        <v>0</v>
      </c>
      <c r="E117" s="113">
        <v>5000</v>
      </c>
    </row>
    <row r="118" spans="1:5" ht="16.5" customHeight="1" x14ac:dyDescent="0.25">
      <c r="A118" s="112" t="s">
        <v>200</v>
      </c>
      <c r="B118" s="115" t="s">
        <v>253</v>
      </c>
      <c r="C118" s="116" t="s">
        <v>201</v>
      </c>
      <c r="D118" s="117">
        <v>0</v>
      </c>
      <c r="E118" s="113">
        <v>5000</v>
      </c>
    </row>
    <row r="119" spans="1:5" x14ac:dyDescent="0.25">
      <c r="A119" s="112" t="s">
        <v>224</v>
      </c>
      <c r="B119" s="115" t="s">
        <v>253</v>
      </c>
      <c r="C119" s="116" t="s">
        <v>201</v>
      </c>
      <c r="D119" s="117">
        <v>702</v>
      </c>
      <c r="E119" s="113">
        <v>5000</v>
      </c>
    </row>
    <row r="120" spans="1:5" ht="78.75" x14ac:dyDescent="0.25">
      <c r="A120" s="112" t="s">
        <v>773</v>
      </c>
      <c r="B120" s="115" t="s">
        <v>774</v>
      </c>
      <c r="C120" s="116" t="s">
        <v>193</v>
      </c>
      <c r="D120" s="117">
        <v>0</v>
      </c>
      <c r="E120" s="113">
        <v>3846.4</v>
      </c>
    </row>
    <row r="121" spans="1:5" ht="16.5" customHeight="1" x14ac:dyDescent="0.25">
      <c r="A121" s="112" t="s">
        <v>200</v>
      </c>
      <c r="B121" s="115" t="s">
        <v>774</v>
      </c>
      <c r="C121" s="116" t="s">
        <v>201</v>
      </c>
      <c r="D121" s="117">
        <v>0</v>
      </c>
      <c r="E121" s="113">
        <v>3846.4</v>
      </c>
    </row>
    <row r="122" spans="1:5" x14ac:dyDescent="0.25">
      <c r="A122" s="112" t="s">
        <v>224</v>
      </c>
      <c r="B122" s="115" t="s">
        <v>774</v>
      </c>
      <c r="C122" s="116" t="s">
        <v>201</v>
      </c>
      <c r="D122" s="117">
        <v>702</v>
      </c>
      <c r="E122" s="113">
        <v>3846.4</v>
      </c>
    </row>
    <row r="123" spans="1:5" ht="47.25" x14ac:dyDescent="0.25">
      <c r="A123" s="112" t="s">
        <v>775</v>
      </c>
      <c r="B123" s="115" t="s">
        <v>776</v>
      </c>
      <c r="C123" s="116" t="s">
        <v>193</v>
      </c>
      <c r="D123" s="117">
        <v>0</v>
      </c>
      <c r="E123" s="113">
        <v>6970</v>
      </c>
    </row>
    <row r="124" spans="1:5" ht="16.5" customHeight="1" x14ac:dyDescent="0.25">
      <c r="A124" s="112" t="s">
        <v>200</v>
      </c>
      <c r="B124" s="115" t="s">
        <v>776</v>
      </c>
      <c r="C124" s="116" t="s">
        <v>201</v>
      </c>
      <c r="D124" s="117">
        <v>0</v>
      </c>
      <c r="E124" s="113">
        <v>6970</v>
      </c>
    </row>
    <row r="125" spans="1:5" x14ac:dyDescent="0.25">
      <c r="A125" s="112" t="s">
        <v>224</v>
      </c>
      <c r="B125" s="115" t="s">
        <v>776</v>
      </c>
      <c r="C125" s="116" t="s">
        <v>201</v>
      </c>
      <c r="D125" s="117">
        <v>702</v>
      </c>
      <c r="E125" s="113">
        <v>6970</v>
      </c>
    </row>
    <row r="126" spans="1:5" ht="31.5" x14ac:dyDescent="0.25">
      <c r="A126" s="112" t="s">
        <v>255</v>
      </c>
      <c r="B126" s="115" t="s">
        <v>256</v>
      </c>
      <c r="C126" s="116" t="s">
        <v>193</v>
      </c>
      <c r="D126" s="117">
        <v>0</v>
      </c>
      <c r="E126" s="113">
        <v>3189.5</v>
      </c>
    </row>
    <row r="127" spans="1:5" ht="16.5" customHeight="1" x14ac:dyDescent="0.25">
      <c r="A127" s="112" t="s">
        <v>200</v>
      </c>
      <c r="B127" s="115" t="s">
        <v>256</v>
      </c>
      <c r="C127" s="116" t="s">
        <v>201</v>
      </c>
      <c r="D127" s="117">
        <v>0</v>
      </c>
      <c r="E127" s="113">
        <v>3189.5</v>
      </c>
    </row>
    <row r="128" spans="1:5" x14ac:dyDescent="0.25">
      <c r="A128" s="112" t="s">
        <v>224</v>
      </c>
      <c r="B128" s="115" t="s">
        <v>256</v>
      </c>
      <c r="C128" s="116" t="s">
        <v>201</v>
      </c>
      <c r="D128" s="117">
        <v>702</v>
      </c>
      <c r="E128" s="113">
        <v>3189.5</v>
      </c>
    </row>
    <row r="129" spans="1:5" ht="47.25" x14ac:dyDescent="0.25">
      <c r="A129" s="112" t="s">
        <v>257</v>
      </c>
      <c r="B129" s="115" t="s">
        <v>258</v>
      </c>
      <c r="C129" s="116" t="s">
        <v>193</v>
      </c>
      <c r="D129" s="117">
        <v>0</v>
      </c>
      <c r="E129" s="113">
        <v>12827.7</v>
      </c>
    </row>
    <row r="130" spans="1:5" ht="16.5" customHeight="1" x14ac:dyDescent="0.25">
      <c r="A130" s="112" t="s">
        <v>200</v>
      </c>
      <c r="B130" s="115" t="s">
        <v>258</v>
      </c>
      <c r="C130" s="116" t="s">
        <v>201</v>
      </c>
      <c r="D130" s="117">
        <v>0</v>
      </c>
      <c r="E130" s="113">
        <v>12271.8</v>
      </c>
    </row>
    <row r="131" spans="1:5" x14ac:dyDescent="0.25">
      <c r="A131" s="112" t="s">
        <v>224</v>
      </c>
      <c r="B131" s="115" t="s">
        <v>258</v>
      </c>
      <c r="C131" s="116" t="s">
        <v>201</v>
      </c>
      <c r="D131" s="117">
        <v>702</v>
      </c>
      <c r="E131" s="113">
        <v>12271.8</v>
      </c>
    </row>
    <row r="132" spans="1:5" x14ac:dyDescent="0.25">
      <c r="A132" s="112" t="s">
        <v>245</v>
      </c>
      <c r="B132" s="115" t="s">
        <v>258</v>
      </c>
      <c r="C132" s="116" t="s">
        <v>246</v>
      </c>
      <c r="D132" s="117">
        <v>0</v>
      </c>
      <c r="E132" s="113">
        <v>555.9</v>
      </c>
    </row>
    <row r="133" spans="1:5" x14ac:dyDescent="0.25">
      <c r="A133" s="112" t="s">
        <v>224</v>
      </c>
      <c r="B133" s="115" t="s">
        <v>258</v>
      </c>
      <c r="C133" s="116" t="s">
        <v>246</v>
      </c>
      <c r="D133" s="117">
        <v>702</v>
      </c>
      <c r="E133" s="113">
        <v>555.9</v>
      </c>
    </row>
    <row r="134" spans="1:5" x14ac:dyDescent="0.25">
      <c r="A134" s="112" t="s">
        <v>259</v>
      </c>
      <c r="B134" s="115" t="s">
        <v>260</v>
      </c>
      <c r="C134" s="116" t="s">
        <v>193</v>
      </c>
      <c r="D134" s="117">
        <v>0</v>
      </c>
      <c r="E134" s="113">
        <v>59921.8</v>
      </c>
    </row>
    <row r="135" spans="1:5" ht="31.5" x14ac:dyDescent="0.25">
      <c r="A135" s="112" t="s">
        <v>198</v>
      </c>
      <c r="B135" s="115" t="s">
        <v>261</v>
      </c>
      <c r="C135" s="116" t="s">
        <v>193</v>
      </c>
      <c r="D135" s="117">
        <v>0</v>
      </c>
      <c r="E135" s="113">
        <v>389.4</v>
      </c>
    </row>
    <row r="136" spans="1:5" ht="16.5" customHeight="1" x14ac:dyDescent="0.25">
      <c r="A136" s="112" t="s">
        <v>200</v>
      </c>
      <c r="B136" s="115" t="s">
        <v>261</v>
      </c>
      <c r="C136" s="116" t="s">
        <v>201</v>
      </c>
      <c r="D136" s="117">
        <v>0</v>
      </c>
      <c r="E136" s="113">
        <v>389.4</v>
      </c>
    </row>
    <row r="137" spans="1:5" x14ac:dyDescent="0.25">
      <c r="A137" s="112" t="s">
        <v>262</v>
      </c>
      <c r="B137" s="115" t="s">
        <v>261</v>
      </c>
      <c r="C137" s="116" t="s">
        <v>201</v>
      </c>
      <c r="D137" s="117">
        <v>703</v>
      </c>
      <c r="E137" s="113">
        <v>389.4</v>
      </c>
    </row>
    <row r="138" spans="1:5" x14ac:dyDescent="0.25">
      <c r="A138" s="112" t="s">
        <v>204</v>
      </c>
      <c r="B138" s="115" t="s">
        <v>263</v>
      </c>
      <c r="C138" s="116" t="s">
        <v>193</v>
      </c>
      <c r="D138" s="117">
        <v>0</v>
      </c>
      <c r="E138" s="113">
        <v>12.2</v>
      </c>
    </row>
    <row r="139" spans="1:5" ht="16.5" customHeight="1" x14ac:dyDescent="0.25">
      <c r="A139" s="112" t="s">
        <v>200</v>
      </c>
      <c r="B139" s="115" t="s">
        <v>263</v>
      </c>
      <c r="C139" s="116" t="s">
        <v>201</v>
      </c>
      <c r="D139" s="117">
        <v>0</v>
      </c>
      <c r="E139" s="113">
        <v>12.2</v>
      </c>
    </row>
    <row r="140" spans="1:5" x14ac:dyDescent="0.25">
      <c r="A140" s="112" t="s">
        <v>262</v>
      </c>
      <c r="B140" s="115" t="s">
        <v>263</v>
      </c>
      <c r="C140" s="116" t="s">
        <v>201</v>
      </c>
      <c r="D140" s="117">
        <v>703</v>
      </c>
      <c r="E140" s="113">
        <v>12.2</v>
      </c>
    </row>
    <row r="141" spans="1:5" x14ac:dyDescent="0.25">
      <c r="A141" s="112" t="s">
        <v>206</v>
      </c>
      <c r="B141" s="115" t="s">
        <v>777</v>
      </c>
      <c r="C141" s="116" t="s">
        <v>193</v>
      </c>
      <c r="D141" s="117">
        <v>0</v>
      </c>
      <c r="E141" s="113">
        <v>6.8</v>
      </c>
    </row>
    <row r="142" spans="1:5" ht="16.5" customHeight="1" x14ac:dyDescent="0.25">
      <c r="A142" s="112" t="s">
        <v>200</v>
      </c>
      <c r="B142" s="115" t="s">
        <v>777</v>
      </c>
      <c r="C142" s="116" t="s">
        <v>201</v>
      </c>
      <c r="D142" s="117">
        <v>0</v>
      </c>
      <c r="E142" s="113">
        <v>6.8</v>
      </c>
    </row>
    <row r="143" spans="1:5" ht="19.5" customHeight="1" x14ac:dyDescent="0.25">
      <c r="A143" s="112" t="s">
        <v>207</v>
      </c>
      <c r="B143" s="115" t="s">
        <v>777</v>
      </c>
      <c r="C143" s="116" t="s">
        <v>201</v>
      </c>
      <c r="D143" s="117">
        <v>705</v>
      </c>
      <c r="E143" s="113">
        <v>6.8</v>
      </c>
    </row>
    <row r="144" spans="1:5" x14ac:dyDescent="0.25">
      <c r="A144" s="112" t="s">
        <v>208</v>
      </c>
      <c r="B144" s="115" t="s">
        <v>264</v>
      </c>
      <c r="C144" s="116" t="s">
        <v>193</v>
      </c>
      <c r="D144" s="117">
        <v>0</v>
      </c>
      <c r="E144" s="113">
        <v>6644.9</v>
      </c>
    </row>
    <row r="145" spans="1:5" ht="16.5" customHeight="1" x14ac:dyDescent="0.25">
      <c r="A145" s="112" t="s">
        <v>200</v>
      </c>
      <c r="B145" s="115" t="s">
        <v>264</v>
      </c>
      <c r="C145" s="116" t="s">
        <v>201</v>
      </c>
      <c r="D145" s="117">
        <v>0</v>
      </c>
      <c r="E145" s="113">
        <v>6577.2</v>
      </c>
    </row>
    <row r="146" spans="1:5" x14ac:dyDescent="0.25">
      <c r="A146" s="112" t="s">
        <v>262</v>
      </c>
      <c r="B146" s="115" t="s">
        <v>264</v>
      </c>
      <c r="C146" s="116" t="s">
        <v>201</v>
      </c>
      <c r="D146" s="117">
        <v>703</v>
      </c>
      <c r="E146" s="113">
        <v>6577.2</v>
      </c>
    </row>
    <row r="147" spans="1:5" x14ac:dyDescent="0.25">
      <c r="A147" s="112" t="s">
        <v>210</v>
      </c>
      <c r="B147" s="115" t="s">
        <v>264</v>
      </c>
      <c r="C147" s="116" t="s">
        <v>211</v>
      </c>
      <c r="D147" s="117">
        <v>0</v>
      </c>
      <c r="E147" s="113">
        <v>67.7</v>
      </c>
    </row>
    <row r="148" spans="1:5" x14ac:dyDescent="0.25">
      <c r="A148" s="112" t="s">
        <v>262</v>
      </c>
      <c r="B148" s="115" t="s">
        <v>264</v>
      </c>
      <c r="C148" s="116" t="s">
        <v>211</v>
      </c>
      <c r="D148" s="117">
        <v>703</v>
      </c>
      <c r="E148" s="113">
        <v>67.7</v>
      </c>
    </row>
    <row r="149" spans="1:5" x14ac:dyDescent="0.25">
      <c r="A149" s="112" t="s">
        <v>218</v>
      </c>
      <c r="B149" s="115" t="s">
        <v>778</v>
      </c>
      <c r="C149" s="116" t="s">
        <v>193</v>
      </c>
      <c r="D149" s="117">
        <v>0</v>
      </c>
      <c r="E149" s="113">
        <v>182.2</v>
      </c>
    </row>
    <row r="150" spans="1:5" ht="16.5" customHeight="1" x14ac:dyDescent="0.25">
      <c r="A150" s="112" t="s">
        <v>200</v>
      </c>
      <c r="B150" s="115" t="s">
        <v>778</v>
      </c>
      <c r="C150" s="116" t="s">
        <v>201</v>
      </c>
      <c r="D150" s="117">
        <v>0</v>
      </c>
      <c r="E150" s="113">
        <v>182.2</v>
      </c>
    </row>
    <row r="151" spans="1:5" x14ac:dyDescent="0.25">
      <c r="A151" s="112" t="s">
        <v>262</v>
      </c>
      <c r="B151" s="115" t="s">
        <v>778</v>
      </c>
      <c r="C151" s="116" t="s">
        <v>201</v>
      </c>
      <c r="D151" s="117">
        <v>703</v>
      </c>
      <c r="E151" s="113">
        <v>182.2</v>
      </c>
    </row>
    <row r="152" spans="1:5" ht="125.25" customHeight="1" x14ac:dyDescent="0.25">
      <c r="A152" s="112" t="s">
        <v>265</v>
      </c>
      <c r="B152" s="115" t="s">
        <v>266</v>
      </c>
      <c r="C152" s="116" t="s">
        <v>193</v>
      </c>
      <c r="D152" s="117">
        <v>0</v>
      </c>
      <c r="E152" s="113">
        <v>52686.3</v>
      </c>
    </row>
    <row r="153" spans="1:5" ht="47.25" customHeight="1" x14ac:dyDescent="0.25">
      <c r="A153" s="112" t="s">
        <v>214</v>
      </c>
      <c r="B153" s="115" t="s">
        <v>266</v>
      </c>
      <c r="C153" s="116" t="s">
        <v>215</v>
      </c>
      <c r="D153" s="117">
        <v>0</v>
      </c>
      <c r="E153" s="113">
        <v>52686.3</v>
      </c>
    </row>
    <row r="154" spans="1:5" x14ac:dyDescent="0.25">
      <c r="A154" s="112" t="s">
        <v>262</v>
      </c>
      <c r="B154" s="115" t="s">
        <v>266</v>
      </c>
      <c r="C154" s="116" t="s">
        <v>215</v>
      </c>
      <c r="D154" s="117">
        <v>703</v>
      </c>
      <c r="E154" s="113">
        <v>52686.3</v>
      </c>
    </row>
    <row r="155" spans="1:5" x14ac:dyDescent="0.25">
      <c r="A155" s="112" t="s">
        <v>267</v>
      </c>
      <c r="B155" s="115" t="s">
        <v>268</v>
      </c>
      <c r="C155" s="116" t="s">
        <v>193</v>
      </c>
      <c r="D155" s="117">
        <v>0</v>
      </c>
      <c r="E155" s="113">
        <v>6745.1</v>
      </c>
    </row>
    <row r="156" spans="1:5" ht="31.5" x14ac:dyDescent="0.25">
      <c r="A156" s="112" t="s">
        <v>269</v>
      </c>
      <c r="B156" s="115" t="s">
        <v>270</v>
      </c>
      <c r="C156" s="116" t="s">
        <v>193</v>
      </c>
      <c r="D156" s="117">
        <v>0</v>
      </c>
      <c r="E156" s="113">
        <v>6745.1</v>
      </c>
    </row>
    <row r="157" spans="1:5" ht="16.5" customHeight="1" x14ac:dyDescent="0.25">
      <c r="A157" s="112" t="s">
        <v>200</v>
      </c>
      <c r="B157" s="115" t="s">
        <v>270</v>
      </c>
      <c r="C157" s="116" t="s">
        <v>201</v>
      </c>
      <c r="D157" s="117">
        <v>0</v>
      </c>
      <c r="E157" s="113">
        <v>6745.1</v>
      </c>
    </row>
    <row r="158" spans="1:5" x14ac:dyDescent="0.25">
      <c r="A158" s="112" t="s">
        <v>224</v>
      </c>
      <c r="B158" s="115" t="s">
        <v>270</v>
      </c>
      <c r="C158" s="116" t="s">
        <v>201</v>
      </c>
      <c r="D158" s="117">
        <v>702</v>
      </c>
      <c r="E158" s="113">
        <v>6745.1</v>
      </c>
    </row>
    <row r="159" spans="1:5" ht="31.5" x14ac:dyDescent="0.25">
      <c r="A159" s="112" t="s">
        <v>271</v>
      </c>
      <c r="B159" s="115" t="s">
        <v>272</v>
      </c>
      <c r="C159" s="116" t="s">
        <v>193</v>
      </c>
      <c r="D159" s="117">
        <v>0</v>
      </c>
      <c r="E159" s="113">
        <v>22046.6</v>
      </c>
    </row>
    <row r="160" spans="1:5" x14ac:dyDescent="0.25">
      <c r="A160" s="112" t="s">
        <v>273</v>
      </c>
      <c r="B160" s="115" t="s">
        <v>274</v>
      </c>
      <c r="C160" s="116" t="s">
        <v>193</v>
      </c>
      <c r="D160" s="117">
        <v>0</v>
      </c>
      <c r="E160" s="113">
        <v>17779.2</v>
      </c>
    </row>
    <row r="161" spans="1:5" x14ac:dyDescent="0.25">
      <c r="A161" s="112" t="s">
        <v>206</v>
      </c>
      <c r="B161" s="115" t="s">
        <v>779</v>
      </c>
      <c r="C161" s="116" t="s">
        <v>193</v>
      </c>
      <c r="D161" s="117">
        <v>0</v>
      </c>
      <c r="E161" s="113">
        <v>14.4</v>
      </c>
    </row>
    <row r="162" spans="1:5" ht="16.5" customHeight="1" x14ac:dyDescent="0.25">
      <c r="A162" s="112" t="s">
        <v>200</v>
      </c>
      <c r="B162" s="115" t="s">
        <v>779</v>
      </c>
      <c r="C162" s="116" t="s">
        <v>201</v>
      </c>
      <c r="D162" s="117">
        <v>0</v>
      </c>
      <c r="E162" s="113">
        <v>14.4</v>
      </c>
    </row>
    <row r="163" spans="1:5" ht="19.5" customHeight="1" x14ac:dyDescent="0.25">
      <c r="A163" s="112" t="s">
        <v>207</v>
      </c>
      <c r="B163" s="115" t="s">
        <v>779</v>
      </c>
      <c r="C163" s="116" t="s">
        <v>201</v>
      </c>
      <c r="D163" s="117">
        <v>705</v>
      </c>
      <c r="E163" s="113">
        <v>14.4</v>
      </c>
    </row>
    <row r="164" spans="1:5" x14ac:dyDescent="0.25">
      <c r="A164" s="112" t="s">
        <v>275</v>
      </c>
      <c r="B164" s="115" t="s">
        <v>276</v>
      </c>
      <c r="C164" s="116" t="s">
        <v>193</v>
      </c>
      <c r="D164" s="117">
        <v>0</v>
      </c>
      <c r="E164" s="113">
        <v>655.29999999999995</v>
      </c>
    </row>
    <row r="165" spans="1:5" ht="16.5" customHeight="1" x14ac:dyDescent="0.25">
      <c r="A165" s="112" t="s">
        <v>200</v>
      </c>
      <c r="B165" s="115" t="s">
        <v>276</v>
      </c>
      <c r="C165" s="116" t="s">
        <v>201</v>
      </c>
      <c r="D165" s="117">
        <v>0</v>
      </c>
      <c r="E165" s="113">
        <v>652.6</v>
      </c>
    </row>
    <row r="166" spans="1:5" x14ac:dyDescent="0.25">
      <c r="A166" s="112" t="s">
        <v>277</v>
      </c>
      <c r="B166" s="115" t="s">
        <v>276</v>
      </c>
      <c r="C166" s="116" t="s">
        <v>201</v>
      </c>
      <c r="D166" s="117">
        <v>709</v>
      </c>
      <c r="E166" s="113">
        <v>652.6</v>
      </c>
    </row>
    <row r="167" spans="1:5" x14ac:dyDescent="0.25">
      <c r="A167" s="112" t="s">
        <v>210</v>
      </c>
      <c r="B167" s="115" t="s">
        <v>276</v>
      </c>
      <c r="C167" s="116" t="s">
        <v>211</v>
      </c>
      <c r="D167" s="117">
        <v>0</v>
      </c>
      <c r="E167" s="113">
        <v>2.7</v>
      </c>
    </row>
    <row r="168" spans="1:5" x14ac:dyDescent="0.25">
      <c r="A168" s="112" t="s">
        <v>277</v>
      </c>
      <c r="B168" s="115" t="s">
        <v>276</v>
      </c>
      <c r="C168" s="116" t="s">
        <v>211</v>
      </c>
      <c r="D168" s="117">
        <v>709</v>
      </c>
      <c r="E168" s="113">
        <v>2.7</v>
      </c>
    </row>
    <row r="169" spans="1:5" x14ac:dyDescent="0.25">
      <c r="A169" s="112" t="s">
        <v>208</v>
      </c>
      <c r="B169" s="115" t="s">
        <v>278</v>
      </c>
      <c r="C169" s="116" t="s">
        <v>193</v>
      </c>
      <c r="D169" s="117">
        <v>0</v>
      </c>
      <c r="E169" s="113">
        <v>149.5</v>
      </c>
    </row>
    <row r="170" spans="1:5" ht="16.5" customHeight="1" x14ac:dyDescent="0.25">
      <c r="A170" s="112" t="s">
        <v>200</v>
      </c>
      <c r="B170" s="115" t="s">
        <v>278</v>
      </c>
      <c r="C170" s="116" t="s">
        <v>201</v>
      </c>
      <c r="D170" s="117">
        <v>0</v>
      </c>
      <c r="E170" s="113">
        <v>149.5</v>
      </c>
    </row>
    <row r="171" spans="1:5" x14ac:dyDescent="0.25">
      <c r="A171" s="112" t="s">
        <v>277</v>
      </c>
      <c r="B171" s="115" t="s">
        <v>278</v>
      </c>
      <c r="C171" s="116" t="s">
        <v>201</v>
      </c>
      <c r="D171" s="117">
        <v>709</v>
      </c>
      <c r="E171" s="113">
        <v>149.5</v>
      </c>
    </row>
    <row r="172" spans="1:5" ht="126" customHeight="1" x14ac:dyDescent="0.25">
      <c r="A172" s="112" t="s">
        <v>265</v>
      </c>
      <c r="B172" s="115" t="s">
        <v>279</v>
      </c>
      <c r="C172" s="116" t="s">
        <v>193</v>
      </c>
      <c r="D172" s="117">
        <v>0</v>
      </c>
      <c r="E172" s="113">
        <v>16960</v>
      </c>
    </row>
    <row r="173" spans="1:5" ht="48" customHeight="1" x14ac:dyDescent="0.25">
      <c r="A173" s="112" t="s">
        <v>214</v>
      </c>
      <c r="B173" s="115" t="s">
        <v>279</v>
      </c>
      <c r="C173" s="116" t="s">
        <v>215</v>
      </c>
      <c r="D173" s="117">
        <v>0</v>
      </c>
      <c r="E173" s="113">
        <v>16960</v>
      </c>
    </row>
    <row r="174" spans="1:5" x14ac:dyDescent="0.25">
      <c r="A174" s="112" t="s">
        <v>277</v>
      </c>
      <c r="B174" s="115" t="s">
        <v>279</v>
      </c>
      <c r="C174" s="116" t="s">
        <v>215</v>
      </c>
      <c r="D174" s="117">
        <v>709</v>
      </c>
      <c r="E174" s="113">
        <v>16960</v>
      </c>
    </row>
    <row r="175" spans="1:5" ht="31.5" x14ac:dyDescent="0.25">
      <c r="A175" s="112" t="s">
        <v>280</v>
      </c>
      <c r="B175" s="115" t="s">
        <v>281</v>
      </c>
      <c r="C175" s="116" t="s">
        <v>193</v>
      </c>
      <c r="D175" s="117">
        <v>0</v>
      </c>
      <c r="E175" s="113">
        <v>10</v>
      </c>
    </row>
    <row r="176" spans="1:5" ht="47.25" x14ac:dyDescent="0.25">
      <c r="A176" s="112" t="s">
        <v>282</v>
      </c>
      <c r="B176" s="115" t="s">
        <v>283</v>
      </c>
      <c r="C176" s="116" t="s">
        <v>193</v>
      </c>
      <c r="D176" s="117">
        <v>0</v>
      </c>
      <c r="E176" s="113">
        <v>10</v>
      </c>
    </row>
    <row r="177" spans="1:5" ht="16.5" customHeight="1" x14ac:dyDescent="0.25">
      <c r="A177" s="112" t="s">
        <v>200</v>
      </c>
      <c r="B177" s="115" t="s">
        <v>283</v>
      </c>
      <c r="C177" s="116" t="s">
        <v>201</v>
      </c>
      <c r="D177" s="117">
        <v>0</v>
      </c>
      <c r="E177" s="113">
        <v>10</v>
      </c>
    </row>
    <row r="178" spans="1:5" x14ac:dyDescent="0.25">
      <c r="A178" s="112" t="s">
        <v>277</v>
      </c>
      <c r="B178" s="115" t="s">
        <v>283</v>
      </c>
      <c r="C178" s="116" t="s">
        <v>201</v>
      </c>
      <c r="D178" s="117">
        <v>709</v>
      </c>
      <c r="E178" s="113">
        <v>10</v>
      </c>
    </row>
    <row r="179" spans="1:5" ht="31.5" x14ac:dyDescent="0.25">
      <c r="A179" s="112" t="s">
        <v>284</v>
      </c>
      <c r="B179" s="115" t="s">
        <v>285</v>
      </c>
      <c r="C179" s="116" t="s">
        <v>193</v>
      </c>
      <c r="D179" s="117">
        <v>0</v>
      </c>
      <c r="E179" s="113">
        <v>1419</v>
      </c>
    </row>
    <row r="180" spans="1:5" ht="47.25" x14ac:dyDescent="0.25">
      <c r="A180" s="112" t="s">
        <v>286</v>
      </c>
      <c r="B180" s="115" t="s">
        <v>287</v>
      </c>
      <c r="C180" s="116" t="s">
        <v>193</v>
      </c>
      <c r="D180" s="117">
        <v>0</v>
      </c>
      <c r="E180" s="113">
        <v>1419</v>
      </c>
    </row>
    <row r="181" spans="1:5" ht="16.5" customHeight="1" x14ac:dyDescent="0.25">
      <c r="A181" s="112" t="s">
        <v>200</v>
      </c>
      <c r="B181" s="115" t="s">
        <v>287</v>
      </c>
      <c r="C181" s="116" t="s">
        <v>201</v>
      </c>
      <c r="D181" s="117">
        <v>0</v>
      </c>
      <c r="E181" s="113">
        <v>1380</v>
      </c>
    </row>
    <row r="182" spans="1:5" x14ac:dyDescent="0.25">
      <c r="A182" s="112" t="s">
        <v>277</v>
      </c>
      <c r="B182" s="115" t="s">
        <v>287</v>
      </c>
      <c r="C182" s="116" t="s">
        <v>201</v>
      </c>
      <c r="D182" s="117">
        <v>709</v>
      </c>
      <c r="E182" s="113">
        <v>1380</v>
      </c>
    </row>
    <row r="183" spans="1:5" x14ac:dyDescent="0.25">
      <c r="A183" s="112" t="s">
        <v>245</v>
      </c>
      <c r="B183" s="115" t="s">
        <v>287</v>
      </c>
      <c r="C183" s="116" t="s">
        <v>246</v>
      </c>
      <c r="D183" s="117">
        <v>0</v>
      </c>
      <c r="E183" s="113">
        <v>39</v>
      </c>
    </row>
    <row r="184" spans="1:5" x14ac:dyDescent="0.25">
      <c r="A184" s="112" t="s">
        <v>224</v>
      </c>
      <c r="B184" s="115" t="s">
        <v>287</v>
      </c>
      <c r="C184" s="116" t="s">
        <v>246</v>
      </c>
      <c r="D184" s="117">
        <v>702</v>
      </c>
      <c r="E184" s="113">
        <v>9</v>
      </c>
    </row>
    <row r="185" spans="1:5" x14ac:dyDescent="0.25">
      <c r="A185" s="112" t="s">
        <v>277</v>
      </c>
      <c r="B185" s="115" t="s">
        <v>287</v>
      </c>
      <c r="C185" s="116" t="s">
        <v>246</v>
      </c>
      <c r="D185" s="117">
        <v>709</v>
      </c>
      <c r="E185" s="113">
        <v>30</v>
      </c>
    </row>
    <row r="186" spans="1:5" x14ac:dyDescent="0.25">
      <c r="A186" s="112" t="s">
        <v>288</v>
      </c>
      <c r="B186" s="115" t="s">
        <v>289</v>
      </c>
      <c r="C186" s="116" t="s">
        <v>193</v>
      </c>
      <c r="D186" s="117">
        <v>0</v>
      </c>
      <c r="E186" s="113">
        <v>2838.4</v>
      </c>
    </row>
    <row r="187" spans="1:5" x14ac:dyDescent="0.25">
      <c r="A187" s="112" t="s">
        <v>204</v>
      </c>
      <c r="B187" s="115" t="s">
        <v>290</v>
      </c>
      <c r="C187" s="116" t="s">
        <v>193</v>
      </c>
      <c r="D187" s="117">
        <v>0</v>
      </c>
      <c r="E187" s="113">
        <v>408.4</v>
      </c>
    </row>
    <row r="188" spans="1:5" ht="16.5" customHeight="1" x14ac:dyDescent="0.25">
      <c r="A188" s="112" t="s">
        <v>200</v>
      </c>
      <c r="B188" s="115" t="s">
        <v>290</v>
      </c>
      <c r="C188" s="116" t="s">
        <v>201</v>
      </c>
      <c r="D188" s="117">
        <v>0</v>
      </c>
      <c r="E188" s="113">
        <v>408.4</v>
      </c>
    </row>
    <row r="189" spans="1:5" x14ac:dyDescent="0.25">
      <c r="A189" s="112" t="s">
        <v>291</v>
      </c>
      <c r="B189" s="115" t="s">
        <v>290</v>
      </c>
      <c r="C189" s="116" t="s">
        <v>201</v>
      </c>
      <c r="D189" s="117">
        <v>707</v>
      </c>
      <c r="E189" s="113">
        <v>408.4</v>
      </c>
    </row>
    <row r="190" spans="1:5" ht="63" x14ac:dyDescent="0.25">
      <c r="A190" s="112" t="s">
        <v>292</v>
      </c>
      <c r="B190" s="115" t="s">
        <v>293</v>
      </c>
      <c r="C190" s="116" t="s">
        <v>193</v>
      </c>
      <c r="D190" s="117">
        <v>0</v>
      </c>
      <c r="E190" s="113">
        <v>2430</v>
      </c>
    </row>
    <row r="191" spans="1:5" ht="16.5" customHeight="1" x14ac:dyDescent="0.25">
      <c r="A191" s="112" t="s">
        <v>200</v>
      </c>
      <c r="B191" s="115" t="s">
        <v>293</v>
      </c>
      <c r="C191" s="116" t="s">
        <v>201</v>
      </c>
      <c r="D191" s="117">
        <v>0</v>
      </c>
      <c r="E191" s="113">
        <v>2430</v>
      </c>
    </row>
    <row r="192" spans="1:5" x14ac:dyDescent="0.25">
      <c r="A192" s="112" t="s">
        <v>291</v>
      </c>
      <c r="B192" s="115" t="s">
        <v>293</v>
      </c>
      <c r="C192" s="116" t="s">
        <v>201</v>
      </c>
      <c r="D192" s="117">
        <v>707</v>
      </c>
      <c r="E192" s="113">
        <v>2430</v>
      </c>
    </row>
    <row r="193" spans="1:5" s="120" customFormat="1" ht="31.5" x14ac:dyDescent="0.25">
      <c r="A193" s="110" t="s">
        <v>294</v>
      </c>
      <c r="B193" s="121" t="s">
        <v>295</v>
      </c>
      <c r="C193" s="122" t="s">
        <v>193</v>
      </c>
      <c r="D193" s="123">
        <v>0</v>
      </c>
      <c r="E193" s="111">
        <v>61225.1</v>
      </c>
    </row>
    <row r="194" spans="1:5" ht="31.5" x14ac:dyDescent="0.25">
      <c r="A194" s="112" t="s">
        <v>296</v>
      </c>
      <c r="B194" s="115" t="s">
        <v>297</v>
      </c>
      <c r="C194" s="116" t="s">
        <v>193</v>
      </c>
      <c r="D194" s="117">
        <v>0</v>
      </c>
      <c r="E194" s="113">
        <v>59140.3</v>
      </c>
    </row>
    <row r="195" spans="1:5" x14ac:dyDescent="0.25">
      <c r="A195" s="112" t="s">
        <v>298</v>
      </c>
      <c r="B195" s="115" t="s">
        <v>299</v>
      </c>
      <c r="C195" s="116" t="s">
        <v>193</v>
      </c>
      <c r="D195" s="117">
        <v>0</v>
      </c>
      <c r="E195" s="113">
        <v>3485</v>
      </c>
    </row>
    <row r="196" spans="1:5" x14ac:dyDescent="0.25">
      <c r="A196" s="112" t="s">
        <v>206</v>
      </c>
      <c r="B196" s="115" t="s">
        <v>780</v>
      </c>
      <c r="C196" s="116" t="s">
        <v>193</v>
      </c>
      <c r="D196" s="117">
        <v>0</v>
      </c>
      <c r="E196" s="113">
        <v>15</v>
      </c>
    </row>
    <row r="197" spans="1:5" ht="16.5" customHeight="1" x14ac:dyDescent="0.25">
      <c r="A197" s="112" t="s">
        <v>200</v>
      </c>
      <c r="B197" s="115" t="s">
        <v>780</v>
      </c>
      <c r="C197" s="116" t="s">
        <v>201</v>
      </c>
      <c r="D197" s="117">
        <v>0</v>
      </c>
      <c r="E197" s="113">
        <v>15</v>
      </c>
    </row>
    <row r="198" spans="1:5" ht="19.5" customHeight="1" x14ac:dyDescent="0.25">
      <c r="A198" s="112" t="s">
        <v>207</v>
      </c>
      <c r="B198" s="115" t="s">
        <v>780</v>
      </c>
      <c r="C198" s="116" t="s">
        <v>201</v>
      </c>
      <c r="D198" s="117">
        <v>705</v>
      </c>
      <c r="E198" s="113">
        <v>15</v>
      </c>
    </row>
    <row r="199" spans="1:5" x14ac:dyDescent="0.25">
      <c r="A199" s="112" t="s">
        <v>208</v>
      </c>
      <c r="B199" s="115" t="s">
        <v>300</v>
      </c>
      <c r="C199" s="116" t="s">
        <v>193</v>
      </c>
      <c r="D199" s="117">
        <v>0</v>
      </c>
      <c r="E199" s="113">
        <v>391</v>
      </c>
    </row>
    <row r="200" spans="1:5" ht="46.5" customHeight="1" x14ac:dyDescent="0.25">
      <c r="A200" s="112" t="s">
        <v>214</v>
      </c>
      <c r="B200" s="115" t="s">
        <v>300</v>
      </c>
      <c r="C200" s="116" t="s">
        <v>215</v>
      </c>
      <c r="D200" s="117">
        <v>0</v>
      </c>
      <c r="E200" s="113">
        <v>5.4</v>
      </c>
    </row>
    <row r="201" spans="1:5" x14ac:dyDescent="0.25">
      <c r="A201" s="112" t="s">
        <v>301</v>
      </c>
      <c r="B201" s="115" t="s">
        <v>300</v>
      </c>
      <c r="C201" s="116" t="s">
        <v>215</v>
      </c>
      <c r="D201" s="117">
        <v>801</v>
      </c>
      <c r="E201" s="113">
        <v>5.4</v>
      </c>
    </row>
    <row r="202" spans="1:5" ht="16.5" customHeight="1" x14ac:dyDescent="0.25">
      <c r="A202" s="112" t="s">
        <v>200</v>
      </c>
      <c r="B202" s="115" t="s">
        <v>300</v>
      </c>
      <c r="C202" s="116" t="s">
        <v>201</v>
      </c>
      <c r="D202" s="117">
        <v>0</v>
      </c>
      <c r="E202" s="113">
        <v>378.1</v>
      </c>
    </row>
    <row r="203" spans="1:5" x14ac:dyDescent="0.25">
      <c r="A203" s="112" t="s">
        <v>301</v>
      </c>
      <c r="B203" s="115" t="s">
        <v>300</v>
      </c>
      <c r="C203" s="116" t="s">
        <v>201</v>
      </c>
      <c r="D203" s="117">
        <v>801</v>
      </c>
      <c r="E203" s="113">
        <v>378.1</v>
      </c>
    </row>
    <row r="204" spans="1:5" x14ac:dyDescent="0.25">
      <c r="A204" s="112" t="s">
        <v>210</v>
      </c>
      <c r="B204" s="115" t="s">
        <v>300</v>
      </c>
      <c r="C204" s="116" t="s">
        <v>211</v>
      </c>
      <c r="D204" s="117">
        <v>0</v>
      </c>
      <c r="E204" s="113">
        <v>7.5</v>
      </c>
    </row>
    <row r="205" spans="1:5" x14ac:dyDescent="0.25">
      <c r="A205" s="112" t="s">
        <v>301</v>
      </c>
      <c r="B205" s="115" t="s">
        <v>300</v>
      </c>
      <c r="C205" s="116" t="s">
        <v>211</v>
      </c>
      <c r="D205" s="117">
        <v>801</v>
      </c>
      <c r="E205" s="113">
        <v>7.5</v>
      </c>
    </row>
    <row r="206" spans="1:5" x14ac:dyDescent="0.25">
      <c r="A206" s="112" t="s">
        <v>218</v>
      </c>
      <c r="B206" s="115" t="s">
        <v>781</v>
      </c>
      <c r="C206" s="116" t="s">
        <v>193</v>
      </c>
      <c r="D206" s="117">
        <v>0</v>
      </c>
      <c r="E206" s="113">
        <v>195</v>
      </c>
    </row>
    <row r="207" spans="1:5" ht="16.5" customHeight="1" x14ac:dyDescent="0.25">
      <c r="A207" s="112" t="s">
        <v>200</v>
      </c>
      <c r="B207" s="115" t="s">
        <v>781</v>
      </c>
      <c r="C207" s="116" t="s">
        <v>201</v>
      </c>
      <c r="D207" s="117">
        <v>0</v>
      </c>
      <c r="E207" s="113">
        <v>195</v>
      </c>
    </row>
    <row r="208" spans="1:5" x14ac:dyDescent="0.25">
      <c r="A208" s="112" t="s">
        <v>301</v>
      </c>
      <c r="B208" s="115" t="s">
        <v>781</v>
      </c>
      <c r="C208" s="116" t="s">
        <v>201</v>
      </c>
      <c r="D208" s="117">
        <v>801</v>
      </c>
      <c r="E208" s="113">
        <v>195</v>
      </c>
    </row>
    <row r="209" spans="1:5" ht="125.25" customHeight="1" x14ac:dyDescent="0.25">
      <c r="A209" s="112" t="s">
        <v>265</v>
      </c>
      <c r="B209" s="115" t="s">
        <v>302</v>
      </c>
      <c r="C209" s="116" t="s">
        <v>193</v>
      </c>
      <c r="D209" s="117">
        <v>0</v>
      </c>
      <c r="E209" s="113">
        <v>2884</v>
      </c>
    </row>
    <row r="210" spans="1:5" ht="47.25" customHeight="1" x14ac:dyDescent="0.25">
      <c r="A210" s="112" t="s">
        <v>214</v>
      </c>
      <c r="B210" s="115" t="s">
        <v>302</v>
      </c>
      <c r="C210" s="116" t="s">
        <v>215</v>
      </c>
      <c r="D210" s="117">
        <v>0</v>
      </c>
      <c r="E210" s="113">
        <v>2884</v>
      </c>
    </row>
    <row r="211" spans="1:5" x14ac:dyDescent="0.25">
      <c r="A211" s="112" t="s">
        <v>301</v>
      </c>
      <c r="B211" s="115" t="s">
        <v>302</v>
      </c>
      <c r="C211" s="116" t="s">
        <v>215</v>
      </c>
      <c r="D211" s="117">
        <v>801</v>
      </c>
      <c r="E211" s="113">
        <v>2884</v>
      </c>
    </row>
    <row r="212" spans="1:5" x14ac:dyDescent="0.25">
      <c r="A212" s="112" t="s">
        <v>303</v>
      </c>
      <c r="B212" s="115" t="s">
        <v>304</v>
      </c>
      <c r="C212" s="116" t="s">
        <v>193</v>
      </c>
      <c r="D212" s="117">
        <v>0</v>
      </c>
      <c r="E212" s="113">
        <v>27127.599999999999</v>
      </c>
    </row>
    <row r="213" spans="1:5" x14ac:dyDescent="0.25">
      <c r="A213" s="112" t="s">
        <v>208</v>
      </c>
      <c r="B213" s="115" t="s">
        <v>305</v>
      </c>
      <c r="C213" s="116" t="s">
        <v>193</v>
      </c>
      <c r="D213" s="117">
        <v>0</v>
      </c>
      <c r="E213" s="113">
        <v>4150.8999999999996</v>
      </c>
    </row>
    <row r="214" spans="1:5" ht="16.5" customHeight="1" x14ac:dyDescent="0.25">
      <c r="A214" s="112" t="s">
        <v>200</v>
      </c>
      <c r="B214" s="115" t="s">
        <v>305</v>
      </c>
      <c r="C214" s="116" t="s">
        <v>201</v>
      </c>
      <c r="D214" s="117">
        <v>0</v>
      </c>
      <c r="E214" s="113">
        <v>4139</v>
      </c>
    </row>
    <row r="215" spans="1:5" x14ac:dyDescent="0.25">
      <c r="A215" s="112" t="s">
        <v>301</v>
      </c>
      <c r="B215" s="115" t="s">
        <v>305</v>
      </c>
      <c r="C215" s="116" t="s">
        <v>201</v>
      </c>
      <c r="D215" s="117">
        <v>801</v>
      </c>
      <c r="E215" s="113">
        <v>4139</v>
      </c>
    </row>
    <row r="216" spans="1:5" x14ac:dyDescent="0.25">
      <c r="A216" s="112" t="s">
        <v>210</v>
      </c>
      <c r="B216" s="115" t="s">
        <v>305</v>
      </c>
      <c r="C216" s="116" t="s">
        <v>211</v>
      </c>
      <c r="D216" s="117">
        <v>0</v>
      </c>
      <c r="E216" s="113">
        <v>11.9</v>
      </c>
    </row>
    <row r="217" spans="1:5" x14ac:dyDescent="0.25">
      <c r="A217" s="112" t="s">
        <v>301</v>
      </c>
      <c r="B217" s="115" t="s">
        <v>305</v>
      </c>
      <c r="C217" s="116" t="s">
        <v>211</v>
      </c>
      <c r="D217" s="117">
        <v>801</v>
      </c>
      <c r="E217" s="113">
        <v>11.9</v>
      </c>
    </row>
    <row r="218" spans="1:5" ht="47.25" x14ac:dyDescent="0.25">
      <c r="A218" s="112" t="s">
        <v>306</v>
      </c>
      <c r="B218" s="115" t="s">
        <v>307</v>
      </c>
      <c r="C218" s="116" t="s">
        <v>193</v>
      </c>
      <c r="D218" s="117">
        <v>0</v>
      </c>
      <c r="E218" s="113">
        <v>397.7</v>
      </c>
    </row>
    <row r="219" spans="1:5" ht="16.5" customHeight="1" x14ac:dyDescent="0.25">
      <c r="A219" s="112" t="s">
        <v>200</v>
      </c>
      <c r="B219" s="115" t="s">
        <v>307</v>
      </c>
      <c r="C219" s="116" t="s">
        <v>201</v>
      </c>
      <c r="D219" s="117">
        <v>0</v>
      </c>
      <c r="E219" s="113">
        <v>397.7</v>
      </c>
    </row>
    <row r="220" spans="1:5" x14ac:dyDescent="0.25">
      <c r="A220" s="112" t="s">
        <v>301</v>
      </c>
      <c r="B220" s="115" t="s">
        <v>307</v>
      </c>
      <c r="C220" s="116" t="s">
        <v>201</v>
      </c>
      <c r="D220" s="117">
        <v>801</v>
      </c>
      <c r="E220" s="113">
        <v>397.7</v>
      </c>
    </row>
    <row r="221" spans="1:5" x14ac:dyDescent="0.25">
      <c r="A221" s="112" t="s">
        <v>218</v>
      </c>
      <c r="B221" s="115" t="s">
        <v>782</v>
      </c>
      <c r="C221" s="116" t="s">
        <v>193</v>
      </c>
      <c r="D221" s="117">
        <v>0</v>
      </c>
      <c r="E221" s="113">
        <v>468</v>
      </c>
    </row>
    <row r="222" spans="1:5" ht="16.5" customHeight="1" x14ac:dyDescent="0.25">
      <c r="A222" s="112" t="s">
        <v>200</v>
      </c>
      <c r="B222" s="115" t="s">
        <v>782</v>
      </c>
      <c r="C222" s="116" t="s">
        <v>201</v>
      </c>
      <c r="D222" s="117">
        <v>0</v>
      </c>
      <c r="E222" s="113">
        <v>468</v>
      </c>
    </row>
    <row r="223" spans="1:5" x14ac:dyDescent="0.25">
      <c r="A223" s="112" t="s">
        <v>301</v>
      </c>
      <c r="B223" s="115" t="s">
        <v>782</v>
      </c>
      <c r="C223" s="116" t="s">
        <v>201</v>
      </c>
      <c r="D223" s="117">
        <v>801</v>
      </c>
      <c r="E223" s="113">
        <v>468</v>
      </c>
    </row>
    <row r="224" spans="1:5" ht="125.25" customHeight="1" x14ac:dyDescent="0.25">
      <c r="A224" s="112" t="s">
        <v>265</v>
      </c>
      <c r="B224" s="115" t="s">
        <v>310</v>
      </c>
      <c r="C224" s="116" t="s">
        <v>193</v>
      </c>
      <c r="D224" s="117">
        <v>0</v>
      </c>
      <c r="E224" s="113">
        <v>22111</v>
      </c>
    </row>
    <row r="225" spans="1:5" ht="47.25" customHeight="1" x14ac:dyDescent="0.25">
      <c r="A225" s="112" t="s">
        <v>214</v>
      </c>
      <c r="B225" s="115" t="s">
        <v>310</v>
      </c>
      <c r="C225" s="116" t="s">
        <v>215</v>
      </c>
      <c r="D225" s="117">
        <v>0</v>
      </c>
      <c r="E225" s="113">
        <v>22111</v>
      </c>
    </row>
    <row r="226" spans="1:5" x14ac:dyDescent="0.25">
      <c r="A226" s="112" t="s">
        <v>301</v>
      </c>
      <c r="B226" s="115" t="s">
        <v>310</v>
      </c>
      <c r="C226" s="116" t="s">
        <v>215</v>
      </c>
      <c r="D226" s="117">
        <v>801</v>
      </c>
      <c r="E226" s="113">
        <v>22111</v>
      </c>
    </row>
    <row r="227" spans="1:5" x14ac:dyDescent="0.25">
      <c r="A227" s="112" t="s">
        <v>311</v>
      </c>
      <c r="B227" s="115" t="s">
        <v>312</v>
      </c>
      <c r="C227" s="116" t="s">
        <v>193</v>
      </c>
      <c r="D227" s="117">
        <v>0</v>
      </c>
      <c r="E227" s="113">
        <v>16441</v>
      </c>
    </row>
    <row r="228" spans="1:5" ht="31.5" x14ac:dyDescent="0.25">
      <c r="A228" s="112" t="s">
        <v>313</v>
      </c>
      <c r="B228" s="115" t="s">
        <v>314</v>
      </c>
      <c r="C228" s="116" t="s">
        <v>193</v>
      </c>
      <c r="D228" s="117">
        <v>0</v>
      </c>
      <c r="E228" s="113">
        <v>1038</v>
      </c>
    </row>
    <row r="229" spans="1:5" ht="16.5" customHeight="1" x14ac:dyDescent="0.25">
      <c r="A229" s="112" t="s">
        <v>200</v>
      </c>
      <c r="B229" s="115" t="s">
        <v>314</v>
      </c>
      <c r="C229" s="116" t="s">
        <v>201</v>
      </c>
      <c r="D229" s="117">
        <v>0</v>
      </c>
      <c r="E229" s="113">
        <v>1038</v>
      </c>
    </row>
    <row r="230" spans="1:5" x14ac:dyDescent="0.25">
      <c r="A230" s="112" t="s">
        <v>301</v>
      </c>
      <c r="B230" s="115" t="s">
        <v>314</v>
      </c>
      <c r="C230" s="116" t="s">
        <v>201</v>
      </c>
      <c r="D230" s="117">
        <v>801</v>
      </c>
      <c r="E230" s="113">
        <v>1038</v>
      </c>
    </row>
    <row r="231" spans="1:5" x14ac:dyDescent="0.25">
      <c r="A231" s="112" t="s">
        <v>206</v>
      </c>
      <c r="B231" s="115" t="s">
        <v>315</v>
      </c>
      <c r="C231" s="116" t="s">
        <v>193</v>
      </c>
      <c r="D231" s="117">
        <v>0</v>
      </c>
      <c r="E231" s="113">
        <v>16.5</v>
      </c>
    </row>
    <row r="232" spans="1:5" ht="16.5" customHeight="1" x14ac:dyDescent="0.25">
      <c r="A232" s="112" t="s">
        <v>200</v>
      </c>
      <c r="B232" s="115" t="s">
        <v>315</v>
      </c>
      <c r="C232" s="116" t="s">
        <v>201</v>
      </c>
      <c r="D232" s="117">
        <v>0</v>
      </c>
      <c r="E232" s="113">
        <v>16.5</v>
      </c>
    </row>
    <row r="233" spans="1:5" ht="19.5" customHeight="1" x14ac:dyDescent="0.25">
      <c r="A233" s="112" t="s">
        <v>207</v>
      </c>
      <c r="B233" s="115" t="s">
        <v>315</v>
      </c>
      <c r="C233" s="116" t="s">
        <v>201</v>
      </c>
      <c r="D233" s="117">
        <v>705</v>
      </c>
      <c r="E233" s="113">
        <v>16.5</v>
      </c>
    </row>
    <row r="234" spans="1:5" x14ac:dyDescent="0.25">
      <c r="A234" s="112" t="s">
        <v>208</v>
      </c>
      <c r="B234" s="115" t="s">
        <v>316</v>
      </c>
      <c r="C234" s="116" t="s">
        <v>193</v>
      </c>
      <c r="D234" s="117">
        <v>0</v>
      </c>
      <c r="E234" s="113">
        <v>1948.1</v>
      </c>
    </row>
    <row r="235" spans="1:5" ht="48" customHeight="1" x14ac:dyDescent="0.25">
      <c r="A235" s="112" t="s">
        <v>214</v>
      </c>
      <c r="B235" s="115" t="s">
        <v>316</v>
      </c>
      <c r="C235" s="116" t="s">
        <v>215</v>
      </c>
      <c r="D235" s="117">
        <v>0</v>
      </c>
      <c r="E235" s="113">
        <v>4.2</v>
      </c>
    </row>
    <row r="236" spans="1:5" x14ac:dyDescent="0.25">
      <c r="A236" s="112" t="s">
        <v>301</v>
      </c>
      <c r="B236" s="115" t="s">
        <v>316</v>
      </c>
      <c r="C236" s="116" t="s">
        <v>215</v>
      </c>
      <c r="D236" s="117">
        <v>801</v>
      </c>
      <c r="E236" s="113">
        <v>4.2</v>
      </c>
    </row>
    <row r="237" spans="1:5" ht="16.5" customHeight="1" x14ac:dyDescent="0.25">
      <c r="A237" s="112" t="s">
        <v>200</v>
      </c>
      <c r="B237" s="115" t="s">
        <v>316</v>
      </c>
      <c r="C237" s="116" t="s">
        <v>201</v>
      </c>
      <c r="D237" s="117">
        <v>0</v>
      </c>
      <c r="E237" s="113">
        <v>1921.4</v>
      </c>
    </row>
    <row r="238" spans="1:5" x14ac:dyDescent="0.25">
      <c r="A238" s="112" t="s">
        <v>301</v>
      </c>
      <c r="B238" s="115" t="s">
        <v>316</v>
      </c>
      <c r="C238" s="116" t="s">
        <v>201</v>
      </c>
      <c r="D238" s="117">
        <v>801</v>
      </c>
      <c r="E238" s="113">
        <v>1921.4</v>
      </c>
    </row>
    <row r="239" spans="1:5" x14ac:dyDescent="0.25">
      <c r="A239" s="112" t="s">
        <v>210</v>
      </c>
      <c r="B239" s="115" t="s">
        <v>316</v>
      </c>
      <c r="C239" s="116" t="s">
        <v>211</v>
      </c>
      <c r="D239" s="117">
        <v>0</v>
      </c>
      <c r="E239" s="113">
        <v>22.5</v>
      </c>
    </row>
    <row r="240" spans="1:5" x14ac:dyDescent="0.25">
      <c r="A240" s="112" t="s">
        <v>301</v>
      </c>
      <c r="B240" s="115" t="s">
        <v>316</v>
      </c>
      <c r="C240" s="116" t="s">
        <v>211</v>
      </c>
      <c r="D240" s="117">
        <v>801</v>
      </c>
      <c r="E240" s="113">
        <v>22.5</v>
      </c>
    </row>
    <row r="241" spans="1:5" x14ac:dyDescent="0.25">
      <c r="A241" s="112" t="s">
        <v>218</v>
      </c>
      <c r="B241" s="115" t="s">
        <v>783</v>
      </c>
      <c r="C241" s="116" t="s">
        <v>193</v>
      </c>
      <c r="D241" s="117">
        <v>0</v>
      </c>
      <c r="E241" s="113">
        <v>300</v>
      </c>
    </row>
    <row r="242" spans="1:5" ht="16.5" customHeight="1" x14ac:dyDescent="0.25">
      <c r="A242" s="112" t="s">
        <v>200</v>
      </c>
      <c r="B242" s="115" t="s">
        <v>783</v>
      </c>
      <c r="C242" s="116" t="s">
        <v>201</v>
      </c>
      <c r="D242" s="117">
        <v>0</v>
      </c>
      <c r="E242" s="113">
        <v>300</v>
      </c>
    </row>
    <row r="243" spans="1:5" x14ac:dyDescent="0.25">
      <c r="A243" s="112" t="s">
        <v>301</v>
      </c>
      <c r="B243" s="115" t="s">
        <v>783</v>
      </c>
      <c r="C243" s="116" t="s">
        <v>201</v>
      </c>
      <c r="D243" s="117">
        <v>801</v>
      </c>
      <c r="E243" s="113">
        <v>300</v>
      </c>
    </row>
    <row r="244" spans="1:5" ht="126" customHeight="1" x14ac:dyDescent="0.25">
      <c r="A244" s="112" t="s">
        <v>265</v>
      </c>
      <c r="B244" s="115" t="s">
        <v>317</v>
      </c>
      <c r="C244" s="116" t="s">
        <v>193</v>
      </c>
      <c r="D244" s="117">
        <v>0</v>
      </c>
      <c r="E244" s="113">
        <v>13138.4</v>
      </c>
    </row>
    <row r="245" spans="1:5" ht="48" customHeight="1" x14ac:dyDescent="0.25">
      <c r="A245" s="112" t="s">
        <v>214</v>
      </c>
      <c r="B245" s="115" t="s">
        <v>317</v>
      </c>
      <c r="C245" s="116" t="s">
        <v>215</v>
      </c>
      <c r="D245" s="117">
        <v>0</v>
      </c>
      <c r="E245" s="113">
        <v>13138.4</v>
      </c>
    </row>
    <row r="246" spans="1:5" x14ac:dyDescent="0.25">
      <c r="A246" s="112" t="s">
        <v>301</v>
      </c>
      <c r="B246" s="115" t="s">
        <v>317</v>
      </c>
      <c r="C246" s="116" t="s">
        <v>215</v>
      </c>
      <c r="D246" s="117">
        <v>801</v>
      </c>
      <c r="E246" s="113">
        <v>13138.4</v>
      </c>
    </row>
    <row r="247" spans="1:5" ht="31.5" x14ac:dyDescent="0.25">
      <c r="A247" s="112" t="s">
        <v>318</v>
      </c>
      <c r="B247" s="115" t="s">
        <v>319</v>
      </c>
      <c r="C247" s="116" t="s">
        <v>193</v>
      </c>
      <c r="D247" s="117">
        <v>0</v>
      </c>
      <c r="E247" s="113">
        <v>12086.7</v>
      </c>
    </row>
    <row r="248" spans="1:5" x14ac:dyDescent="0.25">
      <c r="A248" s="112" t="s">
        <v>320</v>
      </c>
      <c r="B248" s="115" t="s">
        <v>321</v>
      </c>
      <c r="C248" s="116" t="s">
        <v>193</v>
      </c>
      <c r="D248" s="117">
        <v>0</v>
      </c>
      <c r="E248" s="113">
        <v>21</v>
      </c>
    </row>
    <row r="249" spans="1:5" x14ac:dyDescent="0.25">
      <c r="A249" s="112" t="s">
        <v>245</v>
      </c>
      <c r="B249" s="115" t="s">
        <v>321</v>
      </c>
      <c r="C249" s="116" t="s">
        <v>246</v>
      </c>
      <c r="D249" s="117">
        <v>0</v>
      </c>
      <c r="E249" s="113">
        <v>21</v>
      </c>
    </row>
    <row r="250" spans="1:5" x14ac:dyDescent="0.25">
      <c r="A250" s="112" t="s">
        <v>262</v>
      </c>
      <c r="B250" s="115" t="s">
        <v>321</v>
      </c>
      <c r="C250" s="116" t="s">
        <v>246</v>
      </c>
      <c r="D250" s="117">
        <v>703</v>
      </c>
      <c r="E250" s="113">
        <v>21</v>
      </c>
    </row>
    <row r="251" spans="1:5" x14ac:dyDescent="0.25">
      <c r="A251" s="112" t="s">
        <v>208</v>
      </c>
      <c r="B251" s="115" t="s">
        <v>322</v>
      </c>
      <c r="C251" s="116" t="s">
        <v>193</v>
      </c>
      <c r="D251" s="117">
        <v>0</v>
      </c>
      <c r="E251" s="113">
        <v>612.29999999999995</v>
      </c>
    </row>
    <row r="252" spans="1:5" ht="48" customHeight="1" x14ac:dyDescent="0.25">
      <c r="A252" s="112" t="s">
        <v>214</v>
      </c>
      <c r="B252" s="115" t="s">
        <v>322</v>
      </c>
      <c r="C252" s="116" t="s">
        <v>215</v>
      </c>
      <c r="D252" s="117">
        <v>0</v>
      </c>
      <c r="E252" s="113">
        <v>0.2</v>
      </c>
    </row>
    <row r="253" spans="1:5" x14ac:dyDescent="0.25">
      <c r="A253" s="112" t="s">
        <v>262</v>
      </c>
      <c r="B253" s="115" t="s">
        <v>322</v>
      </c>
      <c r="C253" s="116" t="s">
        <v>215</v>
      </c>
      <c r="D253" s="117">
        <v>703</v>
      </c>
      <c r="E253" s="113">
        <v>0.2</v>
      </c>
    </row>
    <row r="254" spans="1:5" ht="16.5" customHeight="1" x14ac:dyDescent="0.25">
      <c r="A254" s="112" t="s">
        <v>200</v>
      </c>
      <c r="B254" s="115" t="s">
        <v>322</v>
      </c>
      <c r="C254" s="116" t="s">
        <v>201</v>
      </c>
      <c r="D254" s="117">
        <v>0</v>
      </c>
      <c r="E254" s="113">
        <v>515</v>
      </c>
    </row>
    <row r="255" spans="1:5" x14ac:dyDescent="0.25">
      <c r="A255" s="112" t="s">
        <v>262</v>
      </c>
      <c r="B255" s="115" t="s">
        <v>322</v>
      </c>
      <c r="C255" s="116" t="s">
        <v>201</v>
      </c>
      <c r="D255" s="117">
        <v>703</v>
      </c>
      <c r="E255" s="113">
        <v>515</v>
      </c>
    </row>
    <row r="256" spans="1:5" x14ac:dyDescent="0.25">
      <c r="A256" s="112" t="s">
        <v>210</v>
      </c>
      <c r="B256" s="115" t="s">
        <v>322</v>
      </c>
      <c r="C256" s="116" t="s">
        <v>211</v>
      </c>
      <c r="D256" s="117">
        <v>0</v>
      </c>
      <c r="E256" s="113">
        <v>97.1</v>
      </c>
    </row>
    <row r="257" spans="1:5" x14ac:dyDescent="0.25">
      <c r="A257" s="112" t="s">
        <v>262</v>
      </c>
      <c r="B257" s="115" t="s">
        <v>322</v>
      </c>
      <c r="C257" s="116" t="s">
        <v>211</v>
      </c>
      <c r="D257" s="117">
        <v>703</v>
      </c>
      <c r="E257" s="113">
        <v>97.1</v>
      </c>
    </row>
    <row r="258" spans="1:5" x14ac:dyDescent="0.25">
      <c r="A258" s="112" t="s">
        <v>218</v>
      </c>
      <c r="B258" s="115" t="s">
        <v>784</v>
      </c>
      <c r="C258" s="116" t="s">
        <v>193</v>
      </c>
      <c r="D258" s="117">
        <v>0</v>
      </c>
      <c r="E258" s="113">
        <v>219</v>
      </c>
    </row>
    <row r="259" spans="1:5" ht="16.5" customHeight="1" x14ac:dyDescent="0.25">
      <c r="A259" s="112" t="s">
        <v>200</v>
      </c>
      <c r="B259" s="115" t="s">
        <v>784</v>
      </c>
      <c r="C259" s="116" t="s">
        <v>201</v>
      </c>
      <c r="D259" s="117">
        <v>0</v>
      </c>
      <c r="E259" s="113">
        <v>219</v>
      </c>
    </row>
    <row r="260" spans="1:5" x14ac:dyDescent="0.25">
      <c r="A260" s="112" t="s">
        <v>262</v>
      </c>
      <c r="B260" s="115" t="s">
        <v>784</v>
      </c>
      <c r="C260" s="116" t="s">
        <v>201</v>
      </c>
      <c r="D260" s="117">
        <v>703</v>
      </c>
      <c r="E260" s="113">
        <v>219</v>
      </c>
    </row>
    <row r="261" spans="1:5" ht="125.25" customHeight="1" x14ac:dyDescent="0.25">
      <c r="A261" s="112" t="s">
        <v>265</v>
      </c>
      <c r="B261" s="115" t="s">
        <v>324</v>
      </c>
      <c r="C261" s="116" t="s">
        <v>193</v>
      </c>
      <c r="D261" s="117">
        <v>0</v>
      </c>
      <c r="E261" s="113">
        <v>11234.4</v>
      </c>
    </row>
    <row r="262" spans="1:5" ht="48" customHeight="1" x14ac:dyDescent="0.25">
      <c r="A262" s="112" t="s">
        <v>214</v>
      </c>
      <c r="B262" s="115" t="s">
        <v>324</v>
      </c>
      <c r="C262" s="116" t="s">
        <v>215</v>
      </c>
      <c r="D262" s="117">
        <v>0</v>
      </c>
      <c r="E262" s="113">
        <v>11234.4</v>
      </c>
    </row>
    <row r="263" spans="1:5" x14ac:dyDescent="0.25">
      <c r="A263" s="112" t="s">
        <v>262</v>
      </c>
      <c r="B263" s="115" t="s">
        <v>324</v>
      </c>
      <c r="C263" s="116" t="s">
        <v>215</v>
      </c>
      <c r="D263" s="117">
        <v>703</v>
      </c>
      <c r="E263" s="113">
        <v>11234.4</v>
      </c>
    </row>
    <row r="264" spans="1:5" ht="31.5" x14ac:dyDescent="0.25">
      <c r="A264" s="112" t="s">
        <v>329</v>
      </c>
      <c r="B264" s="115" t="s">
        <v>330</v>
      </c>
      <c r="C264" s="116" t="s">
        <v>193</v>
      </c>
      <c r="D264" s="117">
        <v>0</v>
      </c>
      <c r="E264" s="113">
        <v>2084.8000000000002</v>
      </c>
    </row>
    <row r="265" spans="1:5" x14ac:dyDescent="0.25">
      <c r="A265" s="112" t="s">
        <v>331</v>
      </c>
      <c r="B265" s="115" t="s">
        <v>332</v>
      </c>
      <c r="C265" s="116" t="s">
        <v>193</v>
      </c>
      <c r="D265" s="117">
        <v>0</v>
      </c>
      <c r="E265" s="113">
        <v>2084.8000000000002</v>
      </c>
    </row>
    <row r="266" spans="1:5" x14ac:dyDescent="0.25">
      <c r="A266" s="112" t="s">
        <v>333</v>
      </c>
      <c r="B266" s="115" t="s">
        <v>334</v>
      </c>
      <c r="C266" s="116" t="s">
        <v>193</v>
      </c>
      <c r="D266" s="117">
        <v>0</v>
      </c>
      <c r="E266" s="113">
        <v>17.899999999999999</v>
      </c>
    </row>
    <row r="267" spans="1:5" ht="16.5" customHeight="1" x14ac:dyDescent="0.25">
      <c r="A267" s="112" t="s">
        <v>200</v>
      </c>
      <c r="B267" s="115" t="s">
        <v>334</v>
      </c>
      <c r="C267" s="116" t="s">
        <v>201</v>
      </c>
      <c r="D267" s="117">
        <v>0</v>
      </c>
      <c r="E267" s="113">
        <v>17.899999999999999</v>
      </c>
    </row>
    <row r="268" spans="1:5" x14ac:dyDescent="0.25">
      <c r="A268" s="112" t="s">
        <v>335</v>
      </c>
      <c r="B268" s="115" t="s">
        <v>334</v>
      </c>
      <c r="C268" s="116" t="s">
        <v>201</v>
      </c>
      <c r="D268" s="117">
        <v>804</v>
      </c>
      <c r="E268" s="113">
        <v>17.899999999999999</v>
      </c>
    </row>
    <row r="269" spans="1:5" ht="123.75" customHeight="1" x14ac:dyDescent="0.25">
      <c r="A269" s="112" t="s">
        <v>265</v>
      </c>
      <c r="B269" s="115" t="s">
        <v>336</v>
      </c>
      <c r="C269" s="116" t="s">
        <v>193</v>
      </c>
      <c r="D269" s="117">
        <v>0</v>
      </c>
      <c r="E269" s="113">
        <v>2066.9</v>
      </c>
    </row>
    <row r="270" spans="1:5" ht="48" customHeight="1" x14ac:dyDescent="0.25">
      <c r="A270" s="112" t="s">
        <v>214</v>
      </c>
      <c r="B270" s="115" t="s">
        <v>336</v>
      </c>
      <c r="C270" s="116" t="s">
        <v>215</v>
      </c>
      <c r="D270" s="117">
        <v>0</v>
      </c>
      <c r="E270" s="113">
        <v>2066.9</v>
      </c>
    </row>
    <row r="271" spans="1:5" x14ac:dyDescent="0.25">
      <c r="A271" s="112" t="s">
        <v>335</v>
      </c>
      <c r="B271" s="115" t="s">
        <v>336</v>
      </c>
      <c r="C271" s="116" t="s">
        <v>215</v>
      </c>
      <c r="D271" s="117">
        <v>804</v>
      </c>
      <c r="E271" s="113">
        <v>2066.9</v>
      </c>
    </row>
    <row r="272" spans="1:5" s="120" customFormat="1" ht="47.25" x14ac:dyDescent="0.25">
      <c r="A272" s="110" t="s">
        <v>337</v>
      </c>
      <c r="B272" s="121" t="s">
        <v>338</v>
      </c>
      <c r="C272" s="122" t="s">
        <v>193</v>
      </c>
      <c r="D272" s="123">
        <v>0</v>
      </c>
      <c r="E272" s="111">
        <v>32856.1</v>
      </c>
    </row>
    <row r="273" spans="1:5" ht="31.5" x14ac:dyDescent="0.25">
      <c r="A273" s="112" t="s">
        <v>339</v>
      </c>
      <c r="B273" s="115" t="s">
        <v>340</v>
      </c>
      <c r="C273" s="116" t="s">
        <v>193</v>
      </c>
      <c r="D273" s="117">
        <v>0</v>
      </c>
      <c r="E273" s="113">
        <v>599.79999999999995</v>
      </c>
    </row>
    <row r="274" spans="1:5" ht="31.5" x14ac:dyDescent="0.25">
      <c r="A274" s="112" t="s">
        <v>785</v>
      </c>
      <c r="B274" s="115" t="s">
        <v>786</v>
      </c>
      <c r="C274" s="116" t="s">
        <v>193</v>
      </c>
      <c r="D274" s="117">
        <v>0</v>
      </c>
      <c r="E274" s="113">
        <v>381.8</v>
      </c>
    </row>
    <row r="275" spans="1:5" ht="31.5" x14ac:dyDescent="0.25">
      <c r="A275" s="112" t="s">
        <v>787</v>
      </c>
      <c r="B275" s="115" t="s">
        <v>788</v>
      </c>
      <c r="C275" s="116" t="s">
        <v>193</v>
      </c>
      <c r="D275" s="117">
        <v>0</v>
      </c>
      <c r="E275" s="113">
        <v>300</v>
      </c>
    </row>
    <row r="276" spans="1:5" ht="31.5" x14ac:dyDescent="0.25">
      <c r="A276" s="112" t="s">
        <v>341</v>
      </c>
      <c r="B276" s="115" t="s">
        <v>788</v>
      </c>
      <c r="C276" s="116" t="s">
        <v>342</v>
      </c>
      <c r="D276" s="117">
        <v>0</v>
      </c>
      <c r="E276" s="113">
        <v>300</v>
      </c>
    </row>
    <row r="277" spans="1:5" x14ac:dyDescent="0.25">
      <c r="A277" s="112" t="s">
        <v>224</v>
      </c>
      <c r="B277" s="115" t="s">
        <v>788</v>
      </c>
      <c r="C277" s="116" t="s">
        <v>342</v>
      </c>
      <c r="D277" s="117">
        <v>702</v>
      </c>
      <c r="E277" s="113">
        <v>300</v>
      </c>
    </row>
    <row r="278" spans="1:5" ht="78.75" x14ac:dyDescent="0.25">
      <c r="A278" s="112" t="s">
        <v>789</v>
      </c>
      <c r="B278" s="115" t="s">
        <v>790</v>
      </c>
      <c r="C278" s="116" t="s">
        <v>193</v>
      </c>
      <c r="D278" s="117">
        <v>0</v>
      </c>
      <c r="E278" s="113">
        <v>81.8</v>
      </c>
    </row>
    <row r="279" spans="1:5" ht="31.5" x14ac:dyDescent="0.25">
      <c r="A279" s="112" t="s">
        <v>341</v>
      </c>
      <c r="B279" s="115" t="s">
        <v>790</v>
      </c>
      <c r="C279" s="116" t="s">
        <v>342</v>
      </c>
      <c r="D279" s="117">
        <v>0</v>
      </c>
      <c r="E279" s="113">
        <v>81.8</v>
      </c>
    </row>
    <row r="280" spans="1:5" x14ac:dyDescent="0.25">
      <c r="A280" s="112" t="s">
        <v>301</v>
      </c>
      <c r="B280" s="115" t="s">
        <v>790</v>
      </c>
      <c r="C280" s="116" t="s">
        <v>342</v>
      </c>
      <c r="D280" s="117">
        <v>801</v>
      </c>
      <c r="E280" s="113">
        <v>81.8</v>
      </c>
    </row>
    <row r="281" spans="1:5" ht="47.25" x14ac:dyDescent="0.25">
      <c r="A281" s="112" t="s">
        <v>343</v>
      </c>
      <c r="B281" s="115" t="s">
        <v>344</v>
      </c>
      <c r="C281" s="116" t="s">
        <v>193</v>
      </c>
      <c r="D281" s="117">
        <v>0</v>
      </c>
      <c r="E281" s="113">
        <v>114.5</v>
      </c>
    </row>
    <row r="282" spans="1:5" ht="31.5" x14ac:dyDescent="0.25">
      <c r="A282" s="112" t="s">
        <v>345</v>
      </c>
      <c r="B282" s="115" t="s">
        <v>346</v>
      </c>
      <c r="C282" s="116" t="s">
        <v>193</v>
      </c>
      <c r="D282" s="117">
        <v>0</v>
      </c>
      <c r="E282" s="113">
        <v>114.5</v>
      </c>
    </row>
    <row r="283" spans="1:5" ht="16.5" customHeight="1" x14ac:dyDescent="0.25">
      <c r="A283" s="112" t="s">
        <v>200</v>
      </c>
      <c r="B283" s="115" t="s">
        <v>346</v>
      </c>
      <c r="C283" s="116" t="s">
        <v>201</v>
      </c>
      <c r="D283" s="117">
        <v>0</v>
      </c>
      <c r="E283" s="113">
        <v>4.2</v>
      </c>
    </row>
    <row r="284" spans="1:5" x14ac:dyDescent="0.25">
      <c r="A284" s="112" t="s">
        <v>347</v>
      </c>
      <c r="B284" s="115" t="s">
        <v>346</v>
      </c>
      <c r="C284" s="116" t="s">
        <v>201</v>
      </c>
      <c r="D284" s="117">
        <v>113</v>
      </c>
      <c r="E284" s="113">
        <v>4.2</v>
      </c>
    </row>
    <row r="285" spans="1:5" x14ac:dyDescent="0.25">
      <c r="A285" s="112" t="s">
        <v>245</v>
      </c>
      <c r="B285" s="115" t="s">
        <v>346</v>
      </c>
      <c r="C285" s="116" t="s">
        <v>246</v>
      </c>
      <c r="D285" s="117">
        <v>0</v>
      </c>
      <c r="E285" s="113">
        <v>110.3</v>
      </c>
    </row>
    <row r="286" spans="1:5" x14ac:dyDescent="0.25">
      <c r="A286" s="112" t="s">
        <v>347</v>
      </c>
      <c r="B286" s="115" t="s">
        <v>346</v>
      </c>
      <c r="C286" s="116" t="s">
        <v>246</v>
      </c>
      <c r="D286" s="117">
        <v>113</v>
      </c>
      <c r="E286" s="113">
        <v>110.3</v>
      </c>
    </row>
    <row r="287" spans="1:5" ht="31.5" x14ac:dyDescent="0.25">
      <c r="A287" s="112" t="s">
        <v>348</v>
      </c>
      <c r="B287" s="115" t="s">
        <v>349</v>
      </c>
      <c r="C287" s="116" t="s">
        <v>193</v>
      </c>
      <c r="D287" s="117">
        <v>0</v>
      </c>
      <c r="E287" s="113">
        <v>103.5</v>
      </c>
    </row>
    <row r="288" spans="1:5" ht="47.25" x14ac:dyDescent="0.25">
      <c r="A288" s="112" t="s">
        <v>350</v>
      </c>
      <c r="B288" s="115" t="s">
        <v>351</v>
      </c>
      <c r="C288" s="116" t="s">
        <v>193</v>
      </c>
      <c r="D288" s="117">
        <v>0</v>
      </c>
      <c r="E288" s="113">
        <v>103.5</v>
      </c>
    </row>
    <row r="289" spans="1:5" x14ac:dyDescent="0.25">
      <c r="A289" s="112" t="s">
        <v>245</v>
      </c>
      <c r="B289" s="115" t="s">
        <v>351</v>
      </c>
      <c r="C289" s="116" t="s">
        <v>246</v>
      </c>
      <c r="D289" s="117">
        <v>0</v>
      </c>
      <c r="E289" s="113">
        <v>103.5</v>
      </c>
    </row>
    <row r="290" spans="1:5" x14ac:dyDescent="0.25">
      <c r="A290" s="112" t="s">
        <v>347</v>
      </c>
      <c r="B290" s="115" t="s">
        <v>351</v>
      </c>
      <c r="C290" s="116" t="s">
        <v>246</v>
      </c>
      <c r="D290" s="117">
        <v>113</v>
      </c>
      <c r="E290" s="113">
        <v>103.5</v>
      </c>
    </row>
    <row r="291" spans="1:5" ht="31.5" x14ac:dyDescent="0.25">
      <c r="A291" s="112" t="s">
        <v>352</v>
      </c>
      <c r="B291" s="115" t="s">
        <v>353</v>
      </c>
      <c r="C291" s="116" t="s">
        <v>193</v>
      </c>
      <c r="D291" s="117">
        <v>0</v>
      </c>
      <c r="E291" s="113">
        <v>2782.8</v>
      </c>
    </row>
    <row r="292" spans="1:5" ht="31.5" x14ac:dyDescent="0.25">
      <c r="A292" s="112" t="s">
        <v>354</v>
      </c>
      <c r="B292" s="115" t="s">
        <v>355</v>
      </c>
      <c r="C292" s="116" t="s">
        <v>193</v>
      </c>
      <c r="D292" s="117">
        <v>0</v>
      </c>
      <c r="E292" s="113">
        <v>500</v>
      </c>
    </row>
    <row r="293" spans="1:5" ht="47.25" x14ac:dyDescent="0.25">
      <c r="A293" s="112" t="s">
        <v>356</v>
      </c>
      <c r="B293" s="115" t="s">
        <v>357</v>
      </c>
      <c r="C293" s="116" t="s">
        <v>193</v>
      </c>
      <c r="D293" s="117">
        <v>0</v>
      </c>
      <c r="E293" s="113">
        <v>500</v>
      </c>
    </row>
    <row r="294" spans="1:5" ht="16.5" customHeight="1" x14ac:dyDescent="0.25">
      <c r="A294" s="112" t="s">
        <v>200</v>
      </c>
      <c r="B294" s="115" t="s">
        <v>357</v>
      </c>
      <c r="C294" s="116" t="s">
        <v>201</v>
      </c>
      <c r="D294" s="117">
        <v>0</v>
      </c>
      <c r="E294" s="113">
        <v>500</v>
      </c>
    </row>
    <row r="295" spans="1:5" x14ac:dyDescent="0.25">
      <c r="A295" s="112" t="s">
        <v>358</v>
      </c>
      <c r="B295" s="115" t="s">
        <v>357</v>
      </c>
      <c r="C295" s="116" t="s">
        <v>201</v>
      </c>
      <c r="D295" s="117">
        <v>605</v>
      </c>
      <c r="E295" s="113">
        <v>500</v>
      </c>
    </row>
    <row r="296" spans="1:5" ht="31.5" x14ac:dyDescent="0.25">
      <c r="A296" s="112" t="s">
        <v>359</v>
      </c>
      <c r="B296" s="115" t="s">
        <v>360</v>
      </c>
      <c r="C296" s="116" t="s">
        <v>193</v>
      </c>
      <c r="D296" s="117">
        <v>0</v>
      </c>
      <c r="E296" s="113">
        <v>2282.8000000000002</v>
      </c>
    </row>
    <row r="297" spans="1:5" ht="63" x14ac:dyDescent="0.25">
      <c r="A297" s="112" t="s">
        <v>361</v>
      </c>
      <c r="B297" s="115" t="s">
        <v>362</v>
      </c>
      <c r="C297" s="116" t="s">
        <v>193</v>
      </c>
      <c r="D297" s="117">
        <v>0</v>
      </c>
      <c r="E297" s="113">
        <v>2282.8000000000002</v>
      </c>
    </row>
    <row r="298" spans="1:5" ht="16.5" customHeight="1" x14ac:dyDescent="0.25">
      <c r="A298" s="112" t="s">
        <v>200</v>
      </c>
      <c r="B298" s="115" t="s">
        <v>362</v>
      </c>
      <c r="C298" s="116" t="s">
        <v>201</v>
      </c>
      <c r="D298" s="117">
        <v>0</v>
      </c>
      <c r="E298" s="113">
        <v>2282.8000000000002</v>
      </c>
    </row>
    <row r="299" spans="1:5" x14ac:dyDescent="0.25">
      <c r="A299" s="112" t="s">
        <v>363</v>
      </c>
      <c r="B299" s="115" t="s">
        <v>362</v>
      </c>
      <c r="C299" s="116" t="s">
        <v>201</v>
      </c>
      <c r="D299" s="117">
        <v>405</v>
      </c>
      <c r="E299" s="113">
        <v>2282.8000000000002</v>
      </c>
    </row>
    <row r="300" spans="1:5" ht="47.25" x14ac:dyDescent="0.25">
      <c r="A300" s="112" t="s">
        <v>364</v>
      </c>
      <c r="B300" s="115" t="s">
        <v>365</v>
      </c>
      <c r="C300" s="116" t="s">
        <v>193</v>
      </c>
      <c r="D300" s="117">
        <v>0</v>
      </c>
      <c r="E300" s="113">
        <v>267.10000000000002</v>
      </c>
    </row>
    <row r="301" spans="1:5" ht="31.5" x14ac:dyDescent="0.25">
      <c r="A301" s="112" t="s">
        <v>366</v>
      </c>
      <c r="B301" s="115" t="s">
        <v>367</v>
      </c>
      <c r="C301" s="116" t="s">
        <v>193</v>
      </c>
      <c r="D301" s="117">
        <v>0</v>
      </c>
      <c r="E301" s="113">
        <v>264.10000000000002</v>
      </c>
    </row>
    <row r="302" spans="1:5" ht="47.25" x14ac:dyDescent="0.25">
      <c r="A302" s="112" t="s">
        <v>282</v>
      </c>
      <c r="B302" s="115" t="s">
        <v>368</v>
      </c>
      <c r="C302" s="116" t="s">
        <v>193</v>
      </c>
      <c r="D302" s="117">
        <v>0</v>
      </c>
      <c r="E302" s="113">
        <v>264.10000000000002</v>
      </c>
    </row>
    <row r="303" spans="1:5" ht="16.5" customHeight="1" x14ac:dyDescent="0.25">
      <c r="A303" s="112" t="s">
        <v>200</v>
      </c>
      <c r="B303" s="115" t="s">
        <v>368</v>
      </c>
      <c r="C303" s="116" t="s">
        <v>201</v>
      </c>
      <c r="D303" s="117">
        <v>0</v>
      </c>
      <c r="E303" s="113">
        <v>264.10000000000002</v>
      </c>
    </row>
    <row r="304" spans="1:5" x14ac:dyDescent="0.25">
      <c r="A304" s="112" t="s">
        <v>224</v>
      </c>
      <c r="B304" s="115" t="s">
        <v>368</v>
      </c>
      <c r="C304" s="116" t="s">
        <v>201</v>
      </c>
      <c r="D304" s="117">
        <v>702</v>
      </c>
      <c r="E304" s="113">
        <v>178.6</v>
      </c>
    </row>
    <row r="305" spans="1:5" x14ac:dyDescent="0.25">
      <c r="A305" s="112" t="s">
        <v>262</v>
      </c>
      <c r="B305" s="115" t="s">
        <v>368</v>
      </c>
      <c r="C305" s="116" t="s">
        <v>201</v>
      </c>
      <c r="D305" s="117">
        <v>703</v>
      </c>
      <c r="E305" s="113">
        <v>39</v>
      </c>
    </row>
    <row r="306" spans="1:5" x14ac:dyDescent="0.25">
      <c r="A306" s="112" t="s">
        <v>277</v>
      </c>
      <c r="B306" s="115" t="s">
        <v>368</v>
      </c>
      <c r="C306" s="116" t="s">
        <v>201</v>
      </c>
      <c r="D306" s="117">
        <v>709</v>
      </c>
      <c r="E306" s="113">
        <v>15.7</v>
      </c>
    </row>
    <row r="307" spans="1:5" x14ac:dyDescent="0.25">
      <c r="A307" s="112" t="s">
        <v>301</v>
      </c>
      <c r="B307" s="115" t="s">
        <v>368</v>
      </c>
      <c r="C307" s="116" t="s">
        <v>201</v>
      </c>
      <c r="D307" s="117">
        <v>801</v>
      </c>
      <c r="E307" s="113">
        <v>30.8</v>
      </c>
    </row>
    <row r="308" spans="1:5" ht="47.25" x14ac:dyDescent="0.25">
      <c r="A308" s="112" t="s">
        <v>369</v>
      </c>
      <c r="B308" s="115" t="s">
        <v>370</v>
      </c>
      <c r="C308" s="116" t="s">
        <v>193</v>
      </c>
      <c r="D308" s="117">
        <v>0</v>
      </c>
      <c r="E308" s="113">
        <v>3</v>
      </c>
    </row>
    <row r="309" spans="1:5" ht="47.25" x14ac:dyDescent="0.25">
      <c r="A309" s="112" t="s">
        <v>282</v>
      </c>
      <c r="B309" s="115" t="s">
        <v>371</v>
      </c>
      <c r="C309" s="116" t="s">
        <v>193</v>
      </c>
      <c r="D309" s="117">
        <v>0</v>
      </c>
      <c r="E309" s="113">
        <v>3</v>
      </c>
    </row>
    <row r="310" spans="1:5" ht="16.5" customHeight="1" x14ac:dyDescent="0.25">
      <c r="A310" s="112" t="s">
        <v>200</v>
      </c>
      <c r="B310" s="115" t="s">
        <v>371</v>
      </c>
      <c r="C310" s="116" t="s">
        <v>201</v>
      </c>
      <c r="D310" s="117">
        <v>0</v>
      </c>
      <c r="E310" s="113">
        <v>3</v>
      </c>
    </row>
    <row r="311" spans="1:5" ht="47.25" x14ac:dyDescent="0.25">
      <c r="A311" s="112" t="s">
        <v>372</v>
      </c>
      <c r="B311" s="115" t="s">
        <v>371</v>
      </c>
      <c r="C311" s="116" t="s">
        <v>201</v>
      </c>
      <c r="D311" s="117">
        <v>104</v>
      </c>
      <c r="E311" s="113">
        <v>3</v>
      </c>
    </row>
    <row r="312" spans="1:5" ht="31.5" x14ac:dyDescent="0.25">
      <c r="A312" s="112" t="s">
        <v>373</v>
      </c>
      <c r="B312" s="115" t="s">
        <v>374</v>
      </c>
      <c r="C312" s="116" t="s">
        <v>193</v>
      </c>
      <c r="D312" s="117">
        <v>0</v>
      </c>
      <c r="E312" s="113">
        <v>28636.400000000001</v>
      </c>
    </row>
    <row r="313" spans="1:5" ht="31.5" x14ac:dyDescent="0.25">
      <c r="A313" s="112" t="s">
        <v>375</v>
      </c>
      <c r="B313" s="115" t="s">
        <v>376</v>
      </c>
      <c r="C313" s="116" t="s">
        <v>193</v>
      </c>
      <c r="D313" s="117">
        <v>0</v>
      </c>
      <c r="E313" s="113">
        <v>9438.9</v>
      </c>
    </row>
    <row r="314" spans="1:5" x14ac:dyDescent="0.25">
      <c r="A314" s="112" t="s">
        <v>275</v>
      </c>
      <c r="B314" s="115" t="s">
        <v>377</v>
      </c>
      <c r="C314" s="116" t="s">
        <v>193</v>
      </c>
      <c r="D314" s="117">
        <v>0</v>
      </c>
      <c r="E314" s="113">
        <v>774.1</v>
      </c>
    </row>
    <row r="315" spans="1:5" ht="48" customHeight="1" x14ac:dyDescent="0.25">
      <c r="A315" s="112" t="s">
        <v>214</v>
      </c>
      <c r="B315" s="115" t="s">
        <v>377</v>
      </c>
      <c r="C315" s="116" t="s">
        <v>215</v>
      </c>
      <c r="D315" s="117">
        <v>0</v>
      </c>
      <c r="E315" s="113">
        <v>738.4</v>
      </c>
    </row>
    <row r="316" spans="1:5" x14ac:dyDescent="0.25">
      <c r="A316" s="112" t="s">
        <v>378</v>
      </c>
      <c r="B316" s="115" t="s">
        <v>377</v>
      </c>
      <c r="C316" s="116" t="s">
        <v>215</v>
      </c>
      <c r="D316" s="117">
        <v>505</v>
      </c>
      <c r="E316" s="113">
        <v>738.4</v>
      </c>
    </row>
    <row r="317" spans="1:5" ht="16.5" customHeight="1" x14ac:dyDescent="0.25">
      <c r="A317" s="112" t="s">
        <v>200</v>
      </c>
      <c r="B317" s="115" t="s">
        <v>377</v>
      </c>
      <c r="C317" s="116" t="s">
        <v>201</v>
      </c>
      <c r="D317" s="117">
        <v>0</v>
      </c>
      <c r="E317" s="113">
        <v>35.700000000000003</v>
      </c>
    </row>
    <row r="318" spans="1:5" x14ac:dyDescent="0.25">
      <c r="A318" s="112" t="s">
        <v>378</v>
      </c>
      <c r="B318" s="115" t="s">
        <v>377</v>
      </c>
      <c r="C318" s="116" t="s">
        <v>201</v>
      </c>
      <c r="D318" s="117">
        <v>505</v>
      </c>
      <c r="E318" s="113">
        <v>35.700000000000003</v>
      </c>
    </row>
    <row r="319" spans="1:5" ht="123.75" customHeight="1" x14ac:dyDescent="0.25">
      <c r="A319" s="112" t="s">
        <v>265</v>
      </c>
      <c r="B319" s="115" t="s">
        <v>379</v>
      </c>
      <c r="C319" s="116" t="s">
        <v>193</v>
      </c>
      <c r="D319" s="117">
        <v>0</v>
      </c>
      <c r="E319" s="113">
        <v>8664.7999999999993</v>
      </c>
    </row>
    <row r="320" spans="1:5" ht="48" customHeight="1" x14ac:dyDescent="0.25">
      <c r="A320" s="112" t="s">
        <v>214</v>
      </c>
      <c r="B320" s="115" t="s">
        <v>379</v>
      </c>
      <c r="C320" s="116" t="s">
        <v>215</v>
      </c>
      <c r="D320" s="117">
        <v>0</v>
      </c>
      <c r="E320" s="113">
        <v>8664.7999999999993</v>
      </c>
    </row>
    <row r="321" spans="1:5" x14ac:dyDescent="0.25">
      <c r="A321" s="112" t="s">
        <v>378</v>
      </c>
      <c r="B321" s="115" t="s">
        <v>379</v>
      </c>
      <c r="C321" s="116" t="s">
        <v>215</v>
      </c>
      <c r="D321" s="117">
        <v>505</v>
      </c>
      <c r="E321" s="113">
        <v>8664.7999999999993</v>
      </c>
    </row>
    <row r="322" spans="1:5" ht="31.5" x14ac:dyDescent="0.25">
      <c r="A322" s="112" t="s">
        <v>380</v>
      </c>
      <c r="B322" s="115" t="s">
        <v>381</v>
      </c>
      <c r="C322" s="116" t="s">
        <v>193</v>
      </c>
      <c r="D322" s="117">
        <v>0</v>
      </c>
      <c r="E322" s="113">
        <v>12078.6</v>
      </c>
    </row>
    <row r="323" spans="1:5" ht="33" customHeight="1" x14ac:dyDescent="0.25">
      <c r="A323" s="112" t="s">
        <v>382</v>
      </c>
      <c r="B323" s="115" t="s">
        <v>383</v>
      </c>
      <c r="C323" s="116" t="s">
        <v>193</v>
      </c>
      <c r="D323" s="117">
        <v>0</v>
      </c>
      <c r="E323" s="113">
        <v>12078.6</v>
      </c>
    </row>
    <row r="324" spans="1:5" ht="48" customHeight="1" x14ac:dyDescent="0.25">
      <c r="A324" s="112" t="s">
        <v>214</v>
      </c>
      <c r="B324" s="115" t="s">
        <v>383</v>
      </c>
      <c r="C324" s="116" t="s">
        <v>215</v>
      </c>
      <c r="D324" s="117">
        <v>0</v>
      </c>
      <c r="E324" s="113">
        <v>1190.7</v>
      </c>
    </row>
    <row r="325" spans="1:5" x14ac:dyDescent="0.25">
      <c r="A325" s="112" t="s">
        <v>378</v>
      </c>
      <c r="B325" s="115" t="s">
        <v>383</v>
      </c>
      <c r="C325" s="116" t="s">
        <v>215</v>
      </c>
      <c r="D325" s="117">
        <v>505</v>
      </c>
      <c r="E325" s="113">
        <v>1190.7</v>
      </c>
    </row>
    <row r="326" spans="1:5" ht="16.5" customHeight="1" x14ac:dyDescent="0.25">
      <c r="A326" s="112" t="s">
        <v>200</v>
      </c>
      <c r="B326" s="115" t="s">
        <v>383</v>
      </c>
      <c r="C326" s="116" t="s">
        <v>201</v>
      </c>
      <c r="D326" s="117">
        <v>0</v>
      </c>
      <c r="E326" s="113">
        <v>56.4</v>
      </c>
    </row>
    <row r="327" spans="1:5" x14ac:dyDescent="0.25">
      <c r="A327" s="112" t="s">
        <v>378</v>
      </c>
      <c r="B327" s="115" t="s">
        <v>383</v>
      </c>
      <c r="C327" s="116" t="s">
        <v>201</v>
      </c>
      <c r="D327" s="117">
        <v>505</v>
      </c>
      <c r="E327" s="113">
        <v>56.4</v>
      </c>
    </row>
    <row r="328" spans="1:5" x14ac:dyDescent="0.25">
      <c r="A328" s="112" t="s">
        <v>245</v>
      </c>
      <c r="B328" s="115" t="s">
        <v>383</v>
      </c>
      <c r="C328" s="116" t="s">
        <v>246</v>
      </c>
      <c r="D328" s="117">
        <v>0</v>
      </c>
      <c r="E328" s="113">
        <v>10831.5</v>
      </c>
    </row>
    <row r="329" spans="1:5" x14ac:dyDescent="0.25">
      <c r="A329" s="112" t="s">
        <v>384</v>
      </c>
      <c r="B329" s="115" t="s">
        <v>383</v>
      </c>
      <c r="C329" s="116" t="s">
        <v>246</v>
      </c>
      <c r="D329" s="117">
        <v>1003</v>
      </c>
      <c r="E329" s="113">
        <v>10831.5</v>
      </c>
    </row>
    <row r="330" spans="1:5" ht="31.5" x14ac:dyDescent="0.25">
      <c r="A330" s="112" t="s">
        <v>791</v>
      </c>
      <c r="B330" s="115" t="s">
        <v>792</v>
      </c>
      <c r="C330" s="116" t="s">
        <v>193</v>
      </c>
      <c r="D330" s="117">
        <v>0</v>
      </c>
      <c r="E330" s="113">
        <v>7118.9</v>
      </c>
    </row>
    <row r="331" spans="1:5" ht="31.5" x14ac:dyDescent="0.25">
      <c r="A331" s="112" t="s">
        <v>793</v>
      </c>
      <c r="B331" s="115" t="s">
        <v>794</v>
      </c>
      <c r="C331" s="116" t="s">
        <v>193</v>
      </c>
      <c r="D331" s="117">
        <v>0</v>
      </c>
      <c r="E331" s="113">
        <v>7118.9</v>
      </c>
    </row>
    <row r="332" spans="1:5" ht="16.5" customHeight="1" x14ac:dyDescent="0.25">
      <c r="A332" s="112" t="s">
        <v>200</v>
      </c>
      <c r="B332" s="115" t="s">
        <v>794</v>
      </c>
      <c r="C332" s="116" t="s">
        <v>201</v>
      </c>
      <c r="D332" s="117">
        <v>0</v>
      </c>
      <c r="E332" s="113">
        <v>7118.9</v>
      </c>
    </row>
    <row r="333" spans="1:5" x14ac:dyDescent="0.25">
      <c r="A333" s="112" t="s">
        <v>762</v>
      </c>
      <c r="B333" s="115" t="s">
        <v>794</v>
      </c>
      <c r="C333" s="116" t="s">
        <v>201</v>
      </c>
      <c r="D333" s="117">
        <v>503</v>
      </c>
      <c r="E333" s="113">
        <v>7118.9</v>
      </c>
    </row>
    <row r="334" spans="1:5" ht="31.5" x14ac:dyDescent="0.25">
      <c r="A334" s="112" t="s">
        <v>795</v>
      </c>
      <c r="B334" s="115" t="s">
        <v>796</v>
      </c>
      <c r="C334" s="116" t="s">
        <v>193</v>
      </c>
      <c r="D334" s="117">
        <v>0</v>
      </c>
      <c r="E334" s="113">
        <v>570</v>
      </c>
    </row>
    <row r="335" spans="1:5" ht="31.5" x14ac:dyDescent="0.25">
      <c r="A335" s="112" t="s">
        <v>797</v>
      </c>
      <c r="B335" s="115" t="s">
        <v>798</v>
      </c>
      <c r="C335" s="116" t="s">
        <v>193</v>
      </c>
      <c r="D335" s="117">
        <v>0</v>
      </c>
      <c r="E335" s="113">
        <v>570</v>
      </c>
    </row>
    <row r="336" spans="1:5" ht="31.5" x14ac:dyDescent="0.25">
      <c r="A336" s="112" t="s">
        <v>799</v>
      </c>
      <c r="B336" s="115" t="s">
        <v>800</v>
      </c>
      <c r="C336" s="116" t="s">
        <v>193</v>
      </c>
      <c r="D336" s="117">
        <v>0</v>
      </c>
      <c r="E336" s="113">
        <v>570</v>
      </c>
    </row>
    <row r="337" spans="1:5" ht="16.5" customHeight="1" x14ac:dyDescent="0.25">
      <c r="A337" s="112" t="s">
        <v>200</v>
      </c>
      <c r="B337" s="115" t="s">
        <v>800</v>
      </c>
      <c r="C337" s="116" t="s">
        <v>201</v>
      </c>
      <c r="D337" s="117">
        <v>0</v>
      </c>
      <c r="E337" s="113">
        <v>570</v>
      </c>
    </row>
    <row r="338" spans="1:5" x14ac:dyDescent="0.25">
      <c r="A338" s="112" t="s">
        <v>385</v>
      </c>
      <c r="B338" s="115" t="s">
        <v>800</v>
      </c>
      <c r="C338" s="116" t="s">
        <v>201</v>
      </c>
      <c r="D338" s="117">
        <v>412</v>
      </c>
      <c r="E338" s="113">
        <v>570</v>
      </c>
    </row>
    <row r="339" spans="1:5" s="120" customFormat="1" ht="31.5" x14ac:dyDescent="0.25">
      <c r="A339" s="110" t="s">
        <v>386</v>
      </c>
      <c r="B339" s="121" t="s">
        <v>387</v>
      </c>
      <c r="C339" s="122" t="s">
        <v>193</v>
      </c>
      <c r="D339" s="123">
        <v>0</v>
      </c>
      <c r="E339" s="111">
        <v>197883.5</v>
      </c>
    </row>
    <row r="340" spans="1:5" ht="47.25" x14ac:dyDescent="0.25">
      <c r="A340" s="112" t="s">
        <v>388</v>
      </c>
      <c r="B340" s="115" t="s">
        <v>389</v>
      </c>
      <c r="C340" s="116" t="s">
        <v>193</v>
      </c>
      <c r="D340" s="117">
        <v>0</v>
      </c>
      <c r="E340" s="113">
        <v>49878.5</v>
      </c>
    </row>
    <row r="341" spans="1:5" ht="63" x14ac:dyDescent="0.25">
      <c r="A341" s="112" t="s">
        <v>390</v>
      </c>
      <c r="B341" s="115" t="s">
        <v>391</v>
      </c>
      <c r="C341" s="116" t="s">
        <v>193</v>
      </c>
      <c r="D341" s="117">
        <v>0</v>
      </c>
      <c r="E341" s="113">
        <v>49878.5</v>
      </c>
    </row>
    <row r="342" spans="1:5" x14ac:dyDescent="0.25">
      <c r="A342" s="112" t="s">
        <v>206</v>
      </c>
      <c r="B342" s="115" t="s">
        <v>392</v>
      </c>
      <c r="C342" s="116" t="s">
        <v>193</v>
      </c>
      <c r="D342" s="117">
        <v>0</v>
      </c>
      <c r="E342" s="113">
        <v>68.099999999999994</v>
      </c>
    </row>
    <row r="343" spans="1:5" ht="16.5" customHeight="1" x14ac:dyDescent="0.25">
      <c r="A343" s="112" t="s">
        <v>200</v>
      </c>
      <c r="B343" s="115" t="s">
        <v>392</v>
      </c>
      <c r="C343" s="116" t="s">
        <v>201</v>
      </c>
      <c r="D343" s="117">
        <v>0</v>
      </c>
      <c r="E343" s="113">
        <v>68.099999999999994</v>
      </c>
    </row>
    <row r="344" spans="1:5" ht="19.5" customHeight="1" x14ac:dyDescent="0.25">
      <c r="A344" s="112" t="s">
        <v>207</v>
      </c>
      <c r="B344" s="115" t="s">
        <v>392</v>
      </c>
      <c r="C344" s="116" t="s">
        <v>201</v>
      </c>
      <c r="D344" s="117">
        <v>705</v>
      </c>
      <c r="E344" s="113">
        <v>68.099999999999994</v>
      </c>
    </row>
    <row r="345" spans="1:5" x14ac:dyDescent="0.25">
      <c r="A345" s="112" t="s">
        <v>333</v>
      </c>
      <c r="B345" s="115" t="s">
        <v>393</v>
      </c>
      <c r="C345" s="116" t="s">
        <v>193</v>
      </c>
      <c r="D345" s="117">
        <v>0</v>
      </c>
      <c r="E345" s="113">
        <v>3941</v>
      </c>
    </row>
    <row r="346" spans="1:5" ht="48" customHeight="1" x14ac:dyDescent="0.25">
      <c r="A346" s="112" t="s">
        <v>214</v>
      </c>
      <c r="B346" s="115" t="s">
        <v>393</v>
      </c>
      <c r="C346" s="116" t="s">
        <v>215</v>
      </c>
      <c r="D346" s="117">
        <v>0</v>
      </c>
      <c r="E346" s="113">
        <v>1375.8</v>
      </c>
    </row>
    <row r="347" spans="1:5" ht="31.5" x14ac:dyDescent="0.25">
      <c r="A347" s="112" t="s">
        <v>394</v>
      </c>
      <c r="B347" s="115" t="s">
        <v>393</v>
      </c>
      <c r="C347" s="116" t="s">
        <v>215</v>
      </c>
      <c r="D347" s="117">
        <v>106</v>
      </c>
      <c r="E347" s="113">
        <v>1375.8</v>
      </c>
    </row>
    <row r="348" spans="1:5" ht="16.5" customHeight="1" x14ac:dyDescent="0.25">
      <c r="A348" s="112" t="s">
        <v>200</v>
      </c>
      <c r="B348" s="115" t="s">
        <v>393</v>
      </c>
      <c r="C348" s="116" t="s">
        <v>201</v>
      </c>
      <c r="D348" s="117">
        <v>0</v>
      </c>
      <c r="E348" s="113">
        <v>2565.1999999999998</v>
      </c>
    </row>
    <row r="349" spans="1:5" ht="31.5" x14ac:dyDescent="0.25">
      <c r="A349" s="112" t="s">
        <v>394</v>
      </c>
      <c r="B349" s="115" t="s">
        <v>393</v>
      </c>
      <c r="C349" s="116" t="s">
        <v>201</v>
      </c>
      <c r="D349" s="117">
        <v>106</v>
      </c>
      <c r="E349" s="113">
        <v>2565.1999999999998</v>
      </c>
    </row>
    <row r="350" spans="1:5" x14ac:dyDescent="0.25">
      <c r="A350" s="112" t="s">
        <v>208</v>
      </c>
      <c r="B350" s="115" t="s">
        <v>395</v>
      </c>
      <c r="C350" s="116" t="s">
        <v>193</v>
      </c>
      <c r="D350" s="117">
        <v>0</v>
      </c>
      <c r="E350" s="113">
        <v>1802.4</v>
      </c>
    </row>
    <row r="351" spans="1:5" ht="16.5" customHeight="1" x14ac:dyDescent="0.25">
      <c r="A351" s="112" t="s">
        <v>200</v>
      </c>
      <c r="B351" s="115" t="s">
        <v>395</v>
      </c>
      <c r="C351" s="116" t="s">
        <v>201</v>
      </c>
      <c r="D351" s="117">
        <v>0</v>
      </c>
      <c r="E351" s="113">
        <v>1802.4</v>
      </c>
    </row>
    <row r="352" spans="1:5" x14ac:dyDescent="0.25">
      <c r="A352" s="112" t="s">
        <v>347</v>
      </c>
      <c r="B352" s="115" t="s">
        <v>395</v>
      </c>
      <c r="C352" s="116" t="s">
        <v>201</v>
      </c>
      <c r="D352" s="117">
        <v>113</v>
      </c>
      <c r="E352" s="113">
        <v>1802.4</v>
      </c>
    </row>
    <row r="353" spans="1:5" ht="63" x14ac:dyDescent="0.25">
      <c r="A353" s="112" t="s">
        <v>396</v>
      </c>
      <c r="B353" s="115" t="s">
        <v>397</v>
      </c>
      <c r="C353" s="116" t="s">
        <v>193</v>
      </c>
      <c r="D353" s="117">
        <v>0</v>
      </c>
      <c r="E353" s="113">
        <v>47.8</v>
      </c>
    </row>
    <row r="354" spans="1:5" ht="48" customHeight="1" x14ac:dyDescent="0.25">
      <c r="A354" s="112" t="s">
        <v>214</v>
      </c>
      <c r="B354" s="115" t="s">
        <v>397</v>
      </c>
      <c r="C354" s="116" t="s">
        <v>215</v>
      </c>
      <c r="D354" s="117">
        <v>0</v>
      </c>
      <c r="E354" s="113">
        <v>47.8</v>
      </c>
    </row>
    <row r="355" spans="1:5" ht="31.5" x14ac:dyDescent="0.25">
      <c r="A355" s="112" t="s">
        <v>394</v>
      </c>
      <c r="B355" s="115" t="s">
        <v>397</v>
      </c>
      <c r="C355" s="116" t="s">
        <v>215</v>
      </c>
      <c r="D355" s="117">
        <v>106</v>
      </c>
      <c r="E355" s="113">
        <v>47.8</v>
      </c>
    </row>
    <row r="356" spans="1:5" ht="123.75" customHeight="1" x14ac:dyDescent="0.25">
      <c r="A356" s="112" t="s">
        <v>265</v>
      </c>
      <c r="B356" s="115" t="s">
        <v>398</v>
      </c>
      <c r="C356" s="116" t="s">
        <v>193</v>
      </c>
      <c r="D356" s="117">
        <v>0</v>
      </c>
      <c r="E356" s="113">
        <v>44019.199999999997</v>
      </c>
    </row>
    <row r="357" spans="1:5" ht="48" customHeight="1" x14ac:dyDescent="0.25">
      <c r="A357" s="112" t="s">
        <v>214</v>
      </c>
      <c r="B357" s="115" t="s">
        <v>398</v>
      </c>
      <c r="C357" s="116" t="s">
        <v>215</v>
      </c>
      <c r="D357" s="117">
        <v>0</v>
      </c>
      <c r="E357" s="113">
        <v>44019.199999999997</v>
      </c>
    </row>
    <row r="358" spans="1:5" x14ac:dyDescent="0.25">
      <c r="A358" s="112" t="s">
        <v>347</v>
      </c>
      <c r="B358" s="115" t="s">
        <v>398</v>
      </c>
      <c r="C358" s="116" t="s">
        <v>215</v>
      </c>
      <c r="D358" s="117">
        <v>113</v>
      </c>
      <c r="E358" s="113">
        <v>31990.1</v>
      </c>
    </row>
    <row r="359" spans="1:5" ht="31.5" x14ac:dyDescent="0.25">
      <c r="A359" s="112" t="s">
        <v>394</v>
      </c>
      <c r="B359" s="115" t="s">
        <v>398</v>
      </c>
      <c r="C359" s="116" t="s">
        <v>215</v>
      </c>
      <c r="D359" s="117">
        <v>106</v>
      </c>
      <c r="E359" s="113">
        <v>12029.1</v>
      </c>
    </row>
    <row r="360" spans="1:5" ht="47.25" x14ac:dyDescent="0.25">
      <c r="A360" s="112" t="s">
        <v>406</v>
      </c>
      <c r="B360" s="115" t="s">
        <v>407</v>
      </c>
      <c r="C360" s="116" t="s">
        <v>193</v>
      </c>
      <c r="D360" s="117">
        <v>0</v>
      </c>
      <c r="E360" s="113">
        <v>148005</v>
      </c>
    </row>
    <row r="361" spans="1:5" ht="31.5" x14ac:dyDescent="0.25">
      <c r="A361" s="112" t="s">
        <v>408</v>
      </c>
      <c r="B361" s="115" t="s">
        <v>409</v>
      </c>
      <c r="C361" s="116" t="s">
        <v>193</v>
      </c>
      <c r="D361" s="117">
        <v>0</v>
      </c>
      <c r="E361" s="113">
        <v>148005</v>
      </c>
    </row>
    <row r="362" spans="1:5" x14ac:dyDescent="0.25">
      <c r="A362" s="112" t="s">
        <v>410</v>
      </c>
      <c r="B362" s="115" t="s">
        <v>411</v>
      </c>
      <c r="C362" s="116" t="s">
        <v>193</v>
      </c>
      <c r="D362" s="117">
        <v>0</v>
      </c>
      <c r="E362" s="113">
        <v>13413.8</v>
      </c>
    </row>
    <row r="363" spans="1:5" x14ac:dyDescent="0.25">
      <c r="A363" s="112" t="s">
        <v>412</v>
      </c>
      <c r="B363" s="115" t="s">
        <v>411</v>
      </c>
      <c r="C363" s="116" t="s">
        <v>413</v>
      </c>
      <c r="D363" s="117">
        <v>0</v>
      </c>
      <c r="E363" s="113">
        <v>13413.8</v>
      </c>
    </row>
    <row r="364" spans="1:5" ht="31.5" x14ac:dyDescent="0.25">
      <c r="A364" s="112" t="s">
        <v>414</v>
      </c>
      <c r="B364" s="115" t="s">
        <v>411</v>
      </c>
      <c r="C364" s="116" t="s">
        <v>413</v>
      </c>
      <c r="D364" s="117">
        <v>1401</v>
      </c>
      <c r="E364" s="113">
        <v>13413.8</v>
      </c>
    </row>
    <row r="365" spans="1:5" ht="32.25" customHeight="1" x14ac:dyDescent="0.25">
      <c r="A365" s="112" t="s">
        <v>415</v>
      </c>
      <c r="B365" s="115" t="s">
        <v>416</v>
      </c>
      <c r="C365" s="116" t="s">
        <v>193</v>
      </c>
      <c r="D365" s="117">
        <v>0</v>
      </c>
      <c r="E365" s="113">
        <v>7000</v>
      </c>
    </row>
    <row r="366" spans="1:5" x14ac:dyDescent="0.25">
      <c r="A366" s="112" t="s">
        <v>412</v>
      </c>
      <c r="B366" s="115" t="s">
        <v>416</v>
      </c>
      <c r="C366" s="116" t="s">
        <v>413</v>
      </c>
      <c r="D366" s="117">
        <v>0</v>
      </c>
      <c r="E366" s="113">
        <v>7000</v>
      </c>
    </row>
    <row r="367" spans="1:5" x14ac:dyDescent="0.25">
      <c r="A367" s="112" t="s">
        <v>417</v>
      </c>
      <c r="B367" s="115" t="s">
        <v>416</v>
      </c>
      <c r="C367" s="116" t="s">
        <v>413</v>
      </c>
      <c r="D367" s="117">
        <v>1403</v>
      </c>
      <c r="E367" s="113">
        <v>7000</v>
      </c>
    </row>
    <row r="368" spans="1:5" ht="63" x14ac:dyDescent="0.25">
      <c r="A368" s="112" t="s">
        <v>396</v>
      </c>
      <c r="B368" s="115" t="s">
        <v>418</v>
      </c>
      <c r="C368" s="116" t="s">
        <v>193</v>
      </c>
      <c r="D368" s="117">
        <v>0</v>
      </c>
      <c r="E368" s="113">
        <v>127591.2</v>
      </c>
    </row>
    <row r="369" spans="1:5" x14ac:dyDescent="0.25">
      <c r="A369" s="112" t="s">
        <v>412</v>
      </c>
      <c r="B369" s="115" t="s">
        <v>418</v>
      </c>
      <c r="C369" s="116" t="s">
        <v>413</v>
      </c>
      <c r="D369" s="117">
        <v>0</v>
      </c>
      <c r="E369" s="113">
        <v>127591.2</v>
      </c>
    </row>
    <row r="370" spans="1:5" ht="31.5" x14ac:dyDescent="0.25">
      <c r="A370" s="112" t="s">
        <v>414</v>
      </c>
      <c r="B370" s="115" t="s">
        <v>418</v>
      </c>
      <c r="C370" s="116" t="s">
        <v>413</v>
      </c>
      <c r="D370" s="117">
        <v>1401</v>
      </c>
      <c r="E370" s="113">
        <v>127591.2</v>
      </c>
    </row>
    <row r="371" spans="1:5" s="120" customFormat="1" ht="31.5" x14ac:dyDescent="0.25">
      <c r="A371" s="110" t="s">
        <v>419</v>
      </c>
      <c r="B371" s="121" t="s">
        <v>420</v>
      </c>
      <c r="C371" s="122" t="s">
        <v>193</v>
      </c>
      <c r="D371" s="123">
        <v>0</v>
      </c>
      <c r="E371" s="111">
        <v>52959.199999999997</v>
      </c>
    </row>
    <row r="372" spans="1:5" ht="47.25" x14ac:dyDescent="0.25">
      <c r="A372" s="112" t="s">
        <v>421</v>
      </c>
      <c r="B372" s="115" t="s">
        <v>422</v>
      </c>
      <c r="C372" s="116" t="s">
        <v>193</v>
      </c>
      <c r="D372" s="117">
        <v>0</v>
      </c>
      <c r="E372" s="113">
        <v>904.8</v>
      </c>
    </row>
    <row r="373" spans="1:5" ht="31.5" x14ac:dyDescent="0.25">
      <c r="A373" s="112" t="s">
        <v>423</v>
      </c>
      <c r="B373" s="115" t="s">
        <v>424</v>
      </c>
      <c r="C373" s="116" t="s">
        <v>193</v>
      </c>
      <c r="D373" s="117">
        <v>0</v>
      </c>
      <c r="E373" s="113">
        <v>904.8</v>
      </c>
    </row>
    <row r="374" spans="1:5" x14ac:dyDescent="0.25">
      <c r="A374" s="112" t="s">
        <v>425</v>
      </c>
      <c r="B374" s="115" t="s">
        <v>426</v>
      </c>
      <c r="C374" s="116" t="s">
        <v>193</v>
      </c>
      <c r="D374" s="117">
        <v>0</v>
      </c>
      <c r="E374" s="113">
        <v>320</v>
      </c>
    </row>
    <row r="375" spans="1:5" ht="16.5" customHeight="1" x14ac:dyDescent="0.25">
      <c r="A375" s="112" t="s">
        <v>200</v>
      </c>
      <c r="B375" s="115" t="s">
        <v>426</v>
      </c>
      <c r="C375" s="116" t="s">
        <v>201</v>
      </c>
      <c r="D375" s="117">
        <v>0</v>
      </c>
      <c r="E375" s="113">
        <v>320</v>
      </c>
    </row>
    <row r="376" spans="1:5" x14ac:dyDescent="0.25">
      <c r="A376" s="112" t="s">
        <v>347</v>
      </c>
      <c r="B376" s="115" t="s">
        <v>426</v>
      </c>
      <c r="C376" s="116" t="s">
        <v>201</v>
      </c>
      <c r="D376" s="117">
        <v>113</v>
      </c>
      <c r="E376" s="113">
        <v>320</v>
      </c>
    </row>
    <row r="377" spans="1:5" x14ac:dyDescent="0.25">
      <c r="A377" s="112" t="s">
        <v>427</v>
      </c>
      <c r="B377" s="115" t="s">
        <v>428</v>
      </c>
      <c r="C377" s="116" t="s">
        <v>193</v>
      </c>
      <c r="D377" s="117">
        <v>0</v>
      </c>
      <c r="E377" s="113">
        <v>200</v>
      </c>
    </row>
    <row r="378" spans="1:5" ht="16.5" customHeight="1" x14ac:dyDescent="0.25">
      <c r="A378" s="112" t="s">
        <v>200</v>
      </c>
      <c r="B378" s="115" t="s">
        <v>428</v>
      </c>
      <c r="C378" s="116" t="s">
        <v>201</v>
      </c>
      <c r="D378" s="117">
        <v>0</v>
      </c>
      <c r="E378" s="113">
        <v>200</v>
      </c>
    </row>
    <row r="379" spans="1:5" x14ac:dyDescent="0.25">
      <c r="A379" s="112" t="s">
        <v>347</v>
      </c>
      <c r="B379" s="115" t="s">
        <v>428</v>
      </c>
      <c r="C379" s="116" t="s">
        <v>201</v>
      </c>
      <c r="D379" s="117">
        <v>113</v>
      </c>
      <c r="E379" s="113">
        <v>200</v>
      </c>
    </row>
    <row r="380" spans="1:5" ht="31.5" x14ac:dyDescent="0.25">
      <c r="A380" s="112" t="s">
        <v>429</v>
      </c>
      <c r="B380" s="115" t="s">
        <v>430</v>
      </c>
      <c r="C380" s="116" t="s">
        <v>193</v>
      </c>
      <c r="D380" s="117">
        <v>0</v>
      </c>
      <c r="E380" s="113">
        <v>80</v>
      </c>
    </row>
    <row r="381" spans="1:5" ht="16.5" customHeight="1" x14ac:dyDescent="0.25">
      <c r="A381" s="112" t="s">
        <v>200</v>
      </c>
      <c r="B381" s="115" t="s">
        <v>430</v>
      </c>
      <c r="C381" s="116" t="s">
        <v>201</v>
      </c>
      <c r="D381" s="117">
        <v>0</v>
      </c>
      <c r="E381" s="113">
        <v>80</v>
      </c>
    </row>
    <row r="382" spans="1:5" x14ac:dyDescent="0.25">
      <c r="A382" s="112" t="s">
        <v>385</v>
      </c>
      <c r="B382" s="115" t="s">
        <v>430</v>
      </c>
      <c r="C382" s="116" t="s">
        <v>201</v>
      </c>
      <c r="D382" s="117">
        <v>412</v>
      </c>
      <c r="E382" s="113">
        <v>80</v>
      </c>
    </row>
    <row r="383" spans="1:5" x14ac:dyDescent="0.25">
      <c r="A383" s="112" t="s">
        <v>431</v>
      </c>
      <c r="B383" s="115" t="s">
        <v>432</v>
      </c>
      <c r="C383" s="116" t="s">
        <v>193</v>
      </c>
      <c r="D383" s="117">
        <v>0</v>
      </c>
      <c r="E383" s="113">
        <v>300.89999999999998</v>
      </c>
    </row>
    <row r="384" spans="1:5" ht="16.5" customHeight="1" x14ac:dyDescent="0.25">
      <c r="A384" s="112" t="s">
        <v>200</v>
      </c>
      <c r="B384" s="115" t="s">
        <v>432</v>
      </c>
      <c r="C384" s="116" t="s">
        <v>201</v>
      </c>
      <c r="D384" s="117">
        <v>0</v>
      </c>
      <c r="E384" s="113">
        <v>199.4</v>
      </c>
    </row>
    <row r="385" spans="1:5" x14ac:dyDescent="0.25">
      <c r="A385" s="112" t="s">
        <v>347</v>
      </c>
      <c r="B385" s="115" t="s">
        <v>432</v>
      </c>
      <c r="C385" s="116" t="s">
        <v>201</v>
      </c>
      <c r="D385" s="117">
        <v>113</v>
      </c>
      <c r="E385" s="113">
        <v>199.4</v>
      </c>
    </row>
    <row r="386" spans="1:5" x14ac:dyDescent="0.25">
      <c r="A386" s="112" t="s">
        <v>210</v>
      </c>
      <c r="B386" s="115" t="s">
        <v>432</v>
      </c>
      <c r="C386" s="116" t="s">
        <v>211</v>
      </c>
      <c r="D386" s="117">
        <v>0</v>
      </c>
      <c r="E386" s="113">
        <v>101.5</v>
      </c>
    </row>
    <row r="387" spans="1:5" x14ac:dyDescent="0.25">
      <c r="A387" s="112" t="s">
        <v>347</v>
      </c>
      <c r="B387" s="115" t="s">
        <v>432</v>
      </c>
      <c r="C387" s="116" t="s">
        <v>211</v>
      </c>
      <c r="D387" s="117">
        <v>113</v>
      </c>
      <c r="E387" s="113">
        <v>101.5</v>
      </c>
    </row>
    <row r="388" spans="1:5" ht="18" customHeight="1" x14ac:dyDescent="0.25">
      <c r="A388" s="112" t="s">
        <v>433</v>
      </c>
      <c r="B388" s="115" t="s">
        <v>434</v>
      </c>
      <c r="C388" s="116" t="s">
        <v>193</v>
      </c>
      <c r="D388" s="117">
        <v>0</v>
      </c>
      <c r="E388" s="113">
        <v>3.9</v>
      </c>
    </row>
    <row r="389" spans="1:5" ht="16.5" customHeight="1" x14ac:dyDescent="0.25">
      <c r="A389" s="112" t="s">
        <v>200</v>
      </c>
      <c r="B389" s="115" t="s">
        <v>434</v>
      </c>
      <c r="C389" s="116" t="s">
        <v>201</v>
      </c>
      <c r="D389" s="117">
        <v>0</v>
      </c>
      <c r="E389" s="113">
        <v>3.9</v>
      </c>
    </row>
    <row r="390" spans="1:5" x14ac:dyDescent="0.25">
      <c r="A390" s="112" t="s">
        <v>435</v>
      </c>
      <c r="B390" s="115" t="s">
        <v>434</v>
      </c>
      <c r="C390" s="116" t="s">
        <v>201</v>
      </c>
      <c r="D390" s="117">
        <v>501</v>
      </c>
      <c r="E390" s="113">
        <v>3.9</v>
      </c>
    </row>
    <row r="391" spans="1:5" ht="47.25" x14ac:dyDescent="0.25">
      <c r="A391" s="112" t="s">
        <v>436</v>
      </c>
      <c r="B391" s="115" t="s">
        <v>437</v>
      </c>
      <c r="C391" s="116" t="s">
        <v>193</v>
      </c>
      <c r="D391" s="117">
        <v>0</v>
      </c>
      <c r="E391" s="113">
        <v>46438.1</v>
      </c>
    </row>
    <row r="392" spans="1:5" ht="47.25" x14ac:dyDescent="0.25">
      <c r="A392" s="112" t="s">
        <v>438</v>
      </c>
      <c r="B392" s="115" t="s">
        <v>439</v>
      </c>
      <c r="C392" s="116" t="s">
        <v>193</v>
      </c>
      <c r="D392" s="117">
        <v>0</v>
      </c>
      <c r="E392" s="113">
        <v>42651.199999999997</v>
      </c>
    </row>
    <row r="393" spans="1:5" x14ac:dyDescent="0.25">
      <c r="A393" s="112" t="s">
        <v>440</v>
      </c>
      <c r="B393" s="115" t="s">
        <v>441</v>
      </c>
      <c r="C393" s="116" t="s">
        <v>193</v>
      </c>
      <c r="D393" s="117">
        <v>0</v>
      </c>
      <c r="E393" s="113">
        <v>7346.6</v>
      </c>
    </row>
    <row r="394" spans="1:5" ht="31.5" x14ac:dyDescent="0.25">
      <c r="A394" s="112" t="s">
        <v>442</v>
      </c>
      <c r="B394" s="115" t="s">
        <v>441</v>
      </c>
      <c r="C394" s="116" t="s">
        <v>443</v>
      </c>
      <c r="D394" s="117">
        <v>0</v>
      </c>
      <c r="E394" s="113">
        <v>7346.6</v>
      </c>
    </row>
    <row r="395" spans="1:5" x14ac:dyDescent="0.25">
      <c r="A395" s="112" t="s">
        <v>347</v>
      </c>
      <c r="B395" s="115" t="s">
        <v>441</v>
      </c>
      <c r="C395" s="116" t="s">
        <v>443</v>
      </c>
      <c r="D395" s="117">
        <v>113</v>
      </c>
      <c r="E395" s="113">
        <v>7346.6</v>
      </c>
    </row>
    <row r="396" spans="1:5" ht="31.5" x14ac:dyDescent="0.25">
      <c r="A396" s="112" t="s">
        <v>444</v>
      </c>
      <c r="B396" s="115" t="s">
        <v>445</v>
      </c>
      <c r="C396" s="116" t="s">
        <v>193</v>
      </c>
      <c r="D396" s="117">
        <v>0</v>
      </c>
      <c r="E396" s="113">
        <v>108.8</v>
      </c>
    </row>
    <row r="397" spans="1:5" ht="31.5" x14ac:dyDescent="0.25">
      <c r="A397" s="112" t="s">
        <v>442</v>
      </c>
      <c r="B397" s="115" t="s">
        <v>445</v>
      </c>
      <c r="C397" s="116" t="s">
        <v>443</v>
      </c>
      <c r="D397" s="117">
        <v>0</v>
      </c>
      <c r="E397" s="113">
        <v>108.8</v>
      </c>
    </row>
    <row r="398" spans="1:5" x14ac:dyDescent="0.25">
      <c r="A398" s="112" t="s">
        <v>347</v>
      </c>
      <c r="B398" s="115" t="s">
        <v>445</v>
      </c>
      <c r="C398" s="116" t="s">
        <v>443</v>
      </c>
      <c r="D398" s="117">
        <v>113</v>
      </c>
      <c r="E398" s="113">
        <v>108.8</v>
      </c>
    </row>
    <row r="399" spans="1:5" ht="123.75" customHeight="1" x14ac:dyDescent="0.25">
      <c r="A399" s="112" t="s">
        <v>265</v>
      </c>
      <c r="B399" s="115" t="s">
        <v>446</v>
      </c>
      <c r="C399" s="116" t="s">
        <v>193</v>
      </c>
      <c r="D399" s="117">
        <v>0</v>
      </c>
      <c r="E399" s="113">
        <v>35195.800000000003</v>
      </c>
    </row>
    <row r="400" spans="1:5" ht="31.5" x14ac:dyDescent="0.25">
      <c r="A400" s="112" t="s">
        <v>442</v>
      </c>
      <c r="B400" s="115" t="s">
        <v>446</v>
      </c>
      <c r="C400" s="116" t="s">
        <v>443</v>
      </c>
      <c r="D400" s="117">
        <v>0</v>
      </c>
      <c r="E400" s="113">
        <v>35195.800000000003</v>
      </c>
    </row>
    <row r="401" spans="1:5" x14ac:dyDescent="0.25">
      <c r="A401" s="112" t="s">
        <v>347</v>
      </c>
      <c r="B401" s="115" t="s">
        <v>446</v>
      </c>
      <c r="C401" s="116" t="s">
        <v>443</v>
      </c>
      <c r="D401" s="117">
        <v>113</v>
      </c>
      <c r="E401" s="113">
        <v>35195.800000000003</v>
      </c>
    </row>
    <row r="402" spans="1:5" ht="47.25" x14ac:dyDescent="0.25">
      <c r="A402" s="112" t="s">
        <v>447</v>
      </c>
      <c r="B402" s="115" t="s">
        <v>448</v>
      </c>
      <c r="C402" s="116" t="s">
        <v>193</v>
      </c>
      <c r="D402" s="117">
        <v>0</v>
      </c>
      <c r="E402" s="113">
        <v>3618</v>
      </c>
    </row>
    <row r="403" spans="1:5" ht="31.5" x14ac:dyDescent="0.25">
      <c r="A403" s="112" t="s">
        <v>449</v>
      </c>
      <c r="B403" s="115" t="s">
        <v>450</v>
      </c>
      <c r="C403" s="116" t="s">
        <v>193</v>
      </c>
      <c r="D403" s="117">
        <v>0</v>
      </c>
      <c r="E403" s="113">
        <v>3618</v>
      </c>
    </row>
    <row r="404" spans="1:5" x14ac:dyDescent="0.25">
      <c r="A404" s="112" t="s">
        <v>210</v>
      </c>
      <c r="B404" s="115" t="s">
        <v>450</v>
      </c>
      <c r="C404" s="116" t="s">
        <v>211</v>
      </c>
      <c r="D404" s="117">
        <v>0</v>
      </c>
      <c r="E404" s="113">
        <v>3618</v>
      </c>
    </row>
    <row r="405" spans="1:5" x14ac:dyDescent="0.25">
      <c r="A405" s="112" t="s">
        <v>451</v>
      </c>
      <c r="B405" s="115" t="s">
        <v>450</v>
      </c>
      <c r="C405" s="116" t="s">
        <v>211</v>
      </c>
      <c r="D405" s="117">
        <v>1202</v>
      </c>
      <c r="E405" s="113">
        <v>3618</v>
      </c>
    </row>
    <row r="406" spans="1:5" ht="31.5" x14ac:dyDescent="0.25">
      <c r="A406" s="112" t="s">
        <v>801</v>
      </c>
      <c r="B406" s="115" t="s">
        <v>802</v>
      </c>
      <c r="C406" s="116" t="s">
        <v>193</v>
      </c>
      <c r="D406" s="117">
        <v>0</v>
      </c>
      <c r="E406" s="113">
        <v>168.9</v>
      </c>
    </row>
    <row r="407" spans="1:5" x14ac:dyDescent="0.25">
      <c r="A407" s="112" t="s">
        <v>803</v>
      </c>
      <c r="B407" s="115" t="s">
        <v>804</v>
      </c>
      <c r="C407" s="116" t="s">
        <v>193</v>
      </c>
      <c r="D407" s="117">
        <v>0</v>
      </c>
      <c r="E407" s="113">
        <v>168.9</v>
      </c>
    </row>
    <row r="408" spans="1:5" x14ac:dyDescent="0.25">
      <c r="A408" s="112" t="s">
        <v>210</v>
      </c>
      <c r="B408" s="115" t="s">
        <v>804</v>
      </c>
      <c r="C408" s="116" t="s">
        <v>211</v>
      </c>
      <c r="D408" s="117">
        <v>0</v>
      </c>
      <c r="E408" s="113">
        <v>168.9</v>
      </c>
    </row>
    <row r="409" spans="1:5" x14ac:dyDescent="0.25">
      <c r="A409" s="112" t="s">
        <v>347</v>
      </c>
      <c r="B409" s="115" t="s">
        <v>804</v>
      </c>
      <c r="C409" s="116" t="s">
        <v>211</v>
      </c>
      <c r="D409" s="117">
        <v>113</v>
      </c>
      <c r="E409" s="113">
        <v>168.9</v>
      </c>
    </row>
    <row r="410" spans="1:5" ht="47.25" x14ac:dyDescent="0.25">
      <c r="A410" s="112" t="s">
        <v>452</v>
      </c>
      <c r="B410" s="115" t="s">
        <v>453</v>
      </c>
      <c r="C410" s="116" t="s">
        <v>193</v>
      </c>
      <c r="D410" s="117">
        <v>0</v>
      </c>
      <c r="E410" s="113">
        <v>5616.3</v>
      </c>
    </row>
    <row r="411" spans="1:5" x14ac:dyDescent="0.25">
      <c r="A411" s="112" t="s">
        <v>454</v>
      </c>
      <c r="B411" s="115" t="s">
        <v>455</v>
      </c>
      <c r="C411" s="116" t="s">
        <v>193</v>
      </c>
      <c r="D411" s="117">
        <v>0</v>
      </c>
      <c r="E411" s="113">
        <v>5616.3</v>
      </c>
    </row>
    <row r="412" spans="1:5" x14ac:dyDescent="0.25">
      <c r="A412" s="112" t="s">
        <v>206</v>
      </c>
      <c r="B412" s="115" t="s">
        <v>456</v>
      </c>
      <c r="C412" s="116" t="s">
        <v>193</v>
      </c>
      <c r="D412" s="117">
        <v>0</v>
      </c>
      <c r="E412" s="113">
        <v>15</v>
      </c>
    </row>
    <row r="413" spans="1:5" ht="16.5" customHeight="1" x14ac:dyDescent="0.25">
      <c r="A413" s="112" t="s">
        <v>200</v>
      </c>
      <c r="B413" s="115" t="s">
        <v>456</v>
      </c>
      <c r="C413" s="116" t="s">
        <v>201</v>
      </c>
      <c r="D413" s="117">
        <v>0</v>
      </c>
      <c r="E413" s="113">
        <v>15</v>
      </c>
    </row>
    <row r="414" spans="1:5" ht="19.5" customHeight="1" x14ac:dyDescent="0.25">
      <c r="A414" s="112" t="s">
        <v>207</v>
      </c>
      <c r="B414" s="115" t="s">
        <v>456</v>
      </c>
      <c r="C414" s="116" t="s">
        <v>201</v>
      </c>
      <c r="D414" s="117">
        <v>705</v>
      </c>
      <c r="E414" s="113">
        <v>15</v>
      </c>
    </row>
    <row r="415" spans="1:5" x14ac:dyDescent="0.25">
      <c r="A415" s="112" t="s">
        <v>275</v>
      </c>
      <c r="B415" s="115" t="s">
        <v>457</v>
      </c>
      <c r="C415" s="116" t="s">
        <v>193</v>
      </c>
      <c r="D415" s="117">
        <v>0</v>
      </c>
      <c r="E415" s="113">
        <v>176.6</v>
      </c>
    </row>
    <row r="416" spans="1:5" ht="48" customHeight="1" x14ac:dyDescent="0.25">
      <c r="A416" s="112" t="s">
        <v>214</v>
      </c>
      <c r="B416" s="115" t="s">
        <v>457</v>
      </c>
      <c r="C416" s="116" t="s">
        <v>215</v>
      </c>
      <c r="D416" s="117">
        <v>0</v>
      </c>
      <c r="E416" s="113">
        <v>1.3</v>
      </c>
    </row>
    <row r="417" spans="1:5" x14ac:dyDescent="0.25">
      <c r="A417" s="112" t="s">
        <v>347</v>
      </c>
      <c r="B417" s="115" t="s">
        <v>457</v>
      </c>
      <c r="C417" s="116" t="s">
        <v>215</v>
      </c>
      <c r="D417" s="117">
        <v>113</v>
      </c>
      <c r="E417" s="113">
        <v>1.3</v>
      </c>
    </row>
    <row r="418" spans="1:5" ht="16.5" customHeight="1" x14ac:dyDescent="0.25">
      <c r="A418" s="112" t="s">
        <v>200</v>
      </c>
      <c r="B418" s="115" t="s">
        <v>457</v>
      </c>
      <c r="C418" s="116" t="s">
        <v>201</v>
      </c>
      <c r="D418" s="117">
        <v>0</v>
      </c>
      <c r="E418" s="113">
        <v>175.3</v>
      </c>
    </row>
    <row r="419" spans="1:5" x14ac:dyDescent="0.25">
      <c r="A419" s="112" t="s">
        <v>347</v>
      </c>
      <c r="B419" s="115" t="s">
        <v>457</v>
      </c>
      <c r="C419" s="116" t="s">
        <v>201</v>
      </c>
      <c r="D419" s="117">
        <v>113</v>
      </c>
      <c r="E419" s="113">
        <v>175.3</v>
      </c>
    </row>
    <row r="420" spans="1:5" ht="123.75" customHeight="1" x14ac:dyDescent="0.25">
      <c r="A420" s="112" t="s">
        <v>265</v>
      </c>
      <c r="B420" s="115" t="s">
        <v>458</v>
      </c>
      <c r="C420" s="116" t="s">
        <v>193</v>
      </c>
      <c r="D420" s="117">
        <v>0</v>
      </c>
      <c r="E420" s="113">
        <v>5424.7</v>
      </c>
    </row>
    <row r="421" spans="1:5" ht="48" customHeight="1" x14ac:dyDescent="0.25">
      <c r="A421" s="112" t="s">
        <v>214</v>
      </c>
      <c r="B421" s="115" t="s">
        <v>458</v>
      </c>
      <c r="C421" s="116" t="s">
        <v>215</v>
      </c>
      <c r="D421" s="117">
        <v>0</v>
      </c>
      <c r="E421" s="113">
        <v>5424.7</v>
      </c>
    </row>
    <row r="422" spans="1:5" x14ac:dyDescent="0.25">
      <c r="A422" s="112" t="s">
        <v>347</v>
      </c>
      <c r="B422" s="115" t="s">
        <v>458</v>
      </c>
      <c r="C422" s="116" t="s">
        <v>215</v>
      </c>
      <c r="D422" s="117">
        <v>113</v>
      </c>
      <c r="E422" s="113">
        <v>5424.7</v>
      </c>
    </row>
    <row r="423" spans="1:5" s="120" customFormat="1" ht="31.5" x14ac:dyDescent="0.25">
      <c r="A423" s="110" t="s">
        <v>459</v>
      </c>
      <c r="B423" s="121" t="s">
        <v>460</v>
      </c>
      <c r="C423" s="122" t="s">
        <v>193</v>
      </c>
      <c r="D423" s="123">
        <v>0</v>
      </c>
      <c r="E423" s="111">
        <v>72281.600000000006</v>
      </c>
    </row>
    <row r="424" spans="1:5" ht="31.5" x14ac:dyDescent="0.25">
      <c r="A424" s="112" t="s">
        <v>461</v>
      </c>
      <c r="B424" s="115" t="s">
        <v>462</v>
      </c>
      <c r="C424" s="116" t="s">
        <v>193</v>
      </c>
      <c r="D424" s="117">
        <v>0</v>
      </c>
      <c r="E424" s="113">
        <v>72271.600000000006</v>
      </c>
    </row>
    <row r="425" spans="1:5" ht="32.25" customHeight="1" x14ac:dyDescent="0.25">
      <c r="A425" s="112" t="s">
        <v>463</v>
      </c>
      <c r="B425" s="115" t="s">
        <v>464</v>
      </c>
      <c r="C425" s="116" t="s">
        <v>193</v>
      </c>
      <c r="D425" s="117">
        <v>0</v>
      </c>
      <c r="E425" s="113">
        <v>155.1</v>
      </c>
    </row>
    <row r="426" spans="1:5" ht="31.5" x14ac:dyDescent="0.25">
      <c r="A426" s="112" t="s">
        <v>467</v>
      </c>
      <c r="B426" s="115" t="s">
        <v>468</v>
      </c>
      <c r="C426" s="116" t="s">
        <v>193</v>
      </c>
      <c r="D426" s="117">
        <v>0</v>
      </c>
      <c r="E426" s="113">
        <v>144.1</v>
      </c>
    </row>
    <row r="427" spans="1:5" ht="16.5" customHeight="1" x14ac:dyDescent="0.25">
      <c r="A427" s="112" t="s">
        <v>200</v>
      </c>
      <c r="B427" s="115" t="s">
        <v>468</v>
      </c>
      <c r="C427" s="116" t="s">
        <v>201</v>
      </c>
      <c r="D427" s="117">
        <v>0</v>
      </c>
      <c r="E427" s="113">
        <v>144.1</v>
      </c>
    </row>
    <row r="428" spans="1:5" ht="19.5" customHeight="1" x14ac:dyDescent="0.25">
      <c r="A428" s="112" t="s">
        <v>207</v>
      </c>
      <c r="B428" s="115" t="s">
        <v>468</v>
      </c>
      <c r="C428" s="116" t="s">
        <v>201</v>
      </c>
      <c r="D428" s="117">
        <v>705</v>
      </c>
      <c r="E428" s="113">
        <v>144.1</v>
      </c>
    </row>
    <row r="429" spans="1:5" ht="31.5" x14ac:dyDescent="0.25">
      <c r="A429" s="112" t="s">
        <v>469</v>
      </c>
      <c r="B429" s="115" t="s">
        <v>470</v>
      </c>
      <c r="C429" s="116" t="s">
        <v>193</v>
      </c>
      <c r="D429" s="117">
        <v>0</v>
      </c>
      <c r="E429" s="113">
        <v>11</v>
      </c>
    </row>
    <row r="430" spans="1:5" ht="16.5" customHeight="1" x14ac:dyDescent="0.25">
      <c r="A430" s="112" t="s">
        <v>200</v>
      </c>
      <c r="B430" s="115" t="s">
        <v>470</v>
      </c>
      <c r="C430" s="116" t="s">
        <v>201</v>
      </c>
      <c r="D430" s="117">
        <v>0</v>
      </c>
      <c r="E430" s="113">
        <v>11</v>
      </c>
    </row>
    <row r="431" spans="1:5" ht="19.5" customHeight="1" x14ac:dyDescent="0.25">
      <c r="A431" s="112" t="s">
        <v>207</v>
      </c>
      <c r="B431" s="115" t="s">
        <v>470</v>
      </c>
      <c r="C431" s="116" t="s">
        <v>201</v>
      </c>
      <c r="D431" s="117">
        <v>705</v>
      </c>
      <c r="E431" s="113">
        <v>11</v>
      </c>
    </row>
    <row r="432" spans="1:5" ht="31.5" x14ac:dyDescent="0.25">
      <c r="A432" s="112" t="s">
        <v>471</v>
      </c>
      <c r="B432" s="115" t="s">
        <v>472</v>
      </c>
      <c r="C432" s="116" t="s">
        <v>193</v>
      </c>
      <c r="D432" s="117">
        <v>0</v>
      </c>
      <c r="E432" s="113">
        <v>7285.3</v>
      </c>
    </row>
    <row r="433" spans="1:5" ht="78.75" x14ac:dyDescent="0.25">
      <c r="A433" s="112" t="s">
        <v>473</v>
      </c>
      <c r="B433" s="115" t="s">
        <v>474</v>
      </c>
      <c r="C433" s="116" t="s">
        <v>193</v>
      </c>
      <c r="D433" s="117">
        <v>0</v>
      </c>
      <c r="E433" s="113">
        <v>7285.3</v>
      </c>
    </row>
    <row r="434" spans="1:5" x14ac:dyDescent="0.25">
      <c r="A434" s="112" t="s">
        <v>245</v>
      </c>
      <c r="B434" s="115" t="s">
        <v>474</v>
      </c>
      <c r="C434" s="116" t="s">
        <v>246</v>
      </c>
      <c r="D434" s="117">
        <v>0</v>
      </c>
      <c r="E434" s="113">
        <v>7285.3</v>
      </c>
    </row>
    <row r="435" spans="1:5" x14ac:dyDescent="0.25">
      <c r="A435" s="112" t="s">
        <v>475</v>
      </c>
      <c r="B435" s="115" t="s">
        <v>474</v>
      </c>
      <c r="C435" s="116" t="s">
        <v>246</v>
      </c>
      <c r="D435" s="117">
        <v>1001</v>
      </c>
      <c r="E435" s="113">
        <v>7285.3</v>
      </c>
    </row>
    <row r="436" spans="1:5" ht="31.5" x14ac:dyDescent="0.25">
      <c r="A436" s="112" t="s">
        <v>476</v>
      </c>
      <c r="B436" s="115" t="s">
        <v>477</v>
      </c>
      <c r="C436" s="116" t="s">
        <v>193</v>
      </c>
      <c r="D436" s="117">
        <v>0</v>
      </c>
      <c r="E436" s="113">
        <v>1268.5</v>
      </c>
    </row>
    <row r="437" spans="1:5" ht="63" x14ac:dyDescent="0.25">
      <c r="A437" s="112" t="s">
        <v>478</v>
      </c>
      <c r="B437" s="115" t="s">
        <v>479</v>
      </c>
      <c r="C437" s="116" t="s">
        <v>193</v>
      </c>
      <c r="D437" s="117">
        <v>0</v>
      </c>
      <c r="E437" s="113">
        <v>1265.5</v>
      </c>
    </row>
    <row r="438" spans="1:5" x14ac:dyDescent="0.25">
      <c r="A438" s="112" t="s">
        <v>245</v>
      </c>
      <c r="B438" s="115" t="s">
        <v>479</v>
      </c>
      <c r="C438" s="116" t="s">
        <v>246</v>
      </c>
      <c r="D438" s="117">
        <v>0</v>
      </c>
      <c r="E438" s="113">
        <v>1265.5</v>
      </c>
    </row>
    <row r="439" spans="1:5" x14ac:dyDescent="0.25">
      <c r="A439" s="112" t="s">
        <v>347</v>
      </c>
      <c r="B439" s="115" t="s">
        <v>479</v>
      </c>
      <c r="C439" s="116" t="s">
        <v>246</v>
      </c>
      <c r="D439" s="117">
        <v>113</v>
      </c>
      <c r="E439" s="113">
        <v>1265.5</v>
      </c>
    </row>
    <row r="440" spans="1:5" ht="31.5" x14ac:dyDescent="0.25">
      <c r="A440" s="112" t="s">
        <v>480</v>
      </c>
      <c r="B440" s="115" t="s">
        <v>481</v>
      </c>
      <c r="C440" s="116" t="s">
        <v>193</v>
      </c>
      <c r="D440" s="117">
        <v>0</v>
      </c>
      <c r="E440" s="113">
        <v>3</v>
      </c>
    </row>
    <row r="441" spans="1:5" x14ac:dyDescent="0.25">
      <c r="A441" s="112" t="s">
        <v>245</v>
      </c>
      <c r="B441" s="115" t="s">
        <v>481</v>
      </c>
      <c r="C441" s="116" t="s">
        <v>246</v>
      </c>
      <c r="D441" s="117">
        <v>0</v>
      </c>
      <c r="E441" s="113">
        <v>3</v>
      </c>
    </row>
    <row r="442" spans="1:5" x14ac:dyDescent="0.25">
      <c r="A442" s="112" t="s">
        <v>347</v>
      </c>
      <c r="B442" s="115" t="s">
        <v>481</v>
      </c>
      <c r="C442" s="116" t="s">
        <v>246</v>
      </c>
      <c r="D442" s="117">
        <v>113</v>
      </c>
      <c r="E442" s="113">
        <v>3</v>
      </c>
    </row>
    <row r="443" spans="1:5" x14ac:dyDescent="0.25">
      <c r="A443" s="112" t="s">
        <v>482</v>
      </c>
      <c r="B443" s="115" t="s">
        <v>483</v>
      </c>
      <c r="C443" s="116" t="s">
        <v>193</v>
      </c>
      <c r="D443" s="117">
        <v>0</v>
      </c>
      <c r="E443" s="113">
        <v>233</v>
      </c>
    </row>
    <row r="444" spans="1:5" ht="31.5" x14ac:dyDescent="0.25">
      <c r="A444" s="112" t="s">
        <v>484</v>
      </c>
      <c r="B444" s="115" t="s">
        <v>485</v>
      </c>
      <c r="C444" s="116" t="s">
        <v>193</v>
      </c>
      <c r="D444" s="117">
        <v>0</v>
      </c>
      <c r="E444" s="113">
        <v>233</v>
      </c>
    </row>
    <row r="445" spans="1:5" x14ac:dyDescent="0.25">
      <c r="A445" s="112" t="s">
        <v>210</v>
      </c>
      <c r="B445" s="115" t="s">
        <v>485</v>
      </c>
      <c r="C445" s="116" t="s">
        <v>211</v>
      </c>
      <c r="D445" s="117">
        <v>0</v>
      </c>
      <c r="E445" s="113">
        <v>233</v>
      </c>
    </row>
    <row r="446" spans="1:5" x14ac:dyDescent="0.25">
      <c r="A446" s="112" t="s">
        <v>347</v>
      </c>
      <c r="B446" s="115" t="s">
        <v>485</v>
      </c>
      <c r="C446" s="116" t="s">
        <v>211</v>
      </c>
      <c r="D446" s="117">
        <v>113</v>
      </c>
      <c r="E446" s="113">
        <v>233</v>
      </c>
    </row>
    <row r="447" spans="1:5" ht="31.5" x14ac:dyDescent="0.25">
      <c r="A447" s="112" t="s">
        <v>486</v>
      </c>
      <c r="B447" s="115" t="s">
        <v>487</v>
      </c>
      <c r="C447" s="116" t="s">
        <v>193</v>
      </c>
      <c r="D447" s="117">
        <v>0</v>
      </c>
      <c r="E447" s="113">
        <v>54535.5</v>
      </c>
    </row>
    <row r="448" spans="1:5" x14ac:dyDescent="0.25">
      <c r="A448" s="112" t="s">
        <v>275</v>
      </c>
      <c r="B448" s="115" t="s">
        <v>488</v>
      </c>
      <c r="C448" s="116" t="s">
        <v>193</v>
      </c>
      <c r="D448" s="117">
        <v>0</v>
      </c>
      <c r="E448" s="113">
        <v>4548.3</v>
      </c>
    </row>
    <row r="449" spans="1:5" ht="48" customHeight="1" x14ac:dyDescent="0.25">
      <c r="A449" s="112" t="s">
        <v>214</v>
      </c>
      <c r="B449" s="115" t="s">
        <v>488</v>
      </c>
      <c r="C449" s="116" t="s">
        <v>215</v>
      </c>
      <c r="D449" s="117">
        <v>0</v>
      </c>
      <c r="E449" s="113">
        <v>42.6</v>
      </c>
    </row>
    <row r="450" spans="1:5" ht="47.25" x14ac:dyDescent="0.25">
      <c r="A450" s="112" t="s">
        <v>372</v>
      </c>
      <c r="B450" s="115" t="s">
        <v>488</v>
      </c>
      <c r="C450" s="116" t="s">
        <v>215</v>
      </c>
      <c r="D450" s="117">
        <v>104</v>
      </c>
      <c r="E450" s="113">
        <v>42.6</v>
      </c>
    </row>
    <row r="451" spans="1:5" ht="16.5" customHeight="1" x14ac:dyDescent="0.25">
      <c r="A451" s="112" t="s">
        <v>200</v>
      </c>
      <c r="B451" s="115" t="s">
        <v>488</v>
      </c>
      <c r="C451" s="116" t="s">
        <v>201</v>
      </c>
      <c r="D451" s="117">
        <v>0</v>
      </c>
      <c r="E451" s="113">
        <v>4462.7</v>
      </c>
    </row>
    <row r="452" spans="1:5" ht="47.25" x14ac:dyDescent="0.25">
      <c r="A452" s="112" t="s">
        <v>372</v>
      </c>
      <c r="B452" s="115" t="s">
        <v>488</v>
      </c>
      <c r="C452" s="116" t="s">
        <v>201</v>
      </c>
      <c r="D452" s="117">
        <v>104</v>
      </c>
      <c r="E452" s="113">
        <v>4462.7</v>
      </c>
    </row>
    <row r="453" spans="1:5" x14ac:dyDescent="0.25">
      <c r="A453" s="112" t="s">
        <v>245</v>
      </c>
      <c r="B453" s="115" t="s">
        <v>488</v>
      </c>
      <c r="C453" s="116" t="s">
        <v>246</v>
      </c>
      <c r="D453" s="117">
        <v>0</v>
      </c>
      <c r="E453" s="113">
        <v>25</v>
      </c>
    </row>
    <row r="454" spans="1:5" ht="47.25" x14ac:dyDescent="0.25">
      <c r="A454" s="112" t="s">
        <v>372</v>
      </c>
      <c r="B454" s="115" t="s">
        <v>488</v>
      </c>
      <c r="C454" s="116" t="s">
        <v>246</v>
      </c>
      <c r="D454" s="117">
        <v>104</v>
      </c>
      <c r="E454" s="113">
        <v>25</v>
      </c>
    </row>
    <row r="455" spans="1:5" x14ac:dyDescent="0.25">
      <c r="A455" s="112" t="s">
        <v>210</v>
      </c>
      <c r="B455" s="115" t="s">
        <v>488</v>
      </c>
      <c r="C455" s="116" t="s">
        <v>211</v>
      </c>
      <c r="D455" s="117">
        <v>0</v>
      </c>
      <c r="E455" s="113">
        <v>18</v>
      </c>
    </row>
    <row r="456" spans="1:5" ht="47.25" x14ac:dyDescent="0.25">
      <c r="A456" s="112" t="s">
        <v>372</v>
      </c>
      <c r="B456" s="115" t="s">
        <v>488</v>
      </c>
      <c r="C456" s="116" t="s">
        <v>211</v>
      </c>
      <c r="D456" s="117">
        <v>104</v>
      </c>
      <c r="E456" s="113">
        <v>18</v>
      </c>
    </row>
    <row r="457" spans="1:5" ht="123.75" customHeight="1" x14ac:dyDescent="0.25">
      <c r="A457" s="112" t="s">
        <v>265</v>
      </c>
      <c r="B457" s="115" t="s">
        <v>489</v>
      </c>
      <c r="C457" s="116" t="s">
        <v>193</v>
      </c>
      <c r="D457" s="117">
        <v>0</v>
      </c>
      <c r="E457" s="113">
        <v>49987.199999999997</v>
      </c>
    </row>
    <row r="458" spans="1:5" ht="48" customHeight="1" x14ac:dyDescent="0.25">
      <c r="A458" s="112" t="s">
        <v>214</v>
      </c>
      <c r="B458" s="115" t="s">
        <v>489</v>
      </c>
      <c r="C458" s="116" t="s">
        <v>215</v>
      </c>
      <c r="D458" s="117">
        <v>0</v>
      </c>
      <c r="E458" s="113">
        <v>49987.199999999997</v>
      </c>
    </row>
    <row r="459" spans="1:5" ht="47.25" x14ac:dyDescent="0.25">
      <c r="A459" s="112" t="s">
        <v>372</v>
      </c>
      <c r="B459" s="115" t="s">
        <v>489</v>
      </c>
      <c r="C459" s="116" t="s">
        <v>215</v>
      </c>
      <c r="D459" s="117">
        <v>104</v>
      </c>
      <c r="E459" s="113">
        <v>49987.199999999997</v>
      </c>
    </row>
    <row r="460" spans="1:5" ht="31.5" x14ac:dyDescent="0.25">
      <c r="A460" s="112" t="s">
        <v>490</v>
      </c>
      <c r="B460" s="115" t="s">
        <v>491</v>
      </c>
      <c r="C460" s="116" t="s">
        <v>193</v>
      </c>
      <c r="D460" s="117">
        <v>0</v>
      </c>
      <c r="E460" s="113">
        <v>3609.9</v>
      </c>
    </row>
    <row r="461" spans="1:5" x14ac:dyDescent="0.25">
      <c r="A461" s="112" t="s">
        <v>206</v>
      </c>
      <c r="B461" s="115" t="s">
        <v>805</v>
      </c>
      <c r="C461" s="116" t="s">
        <v>193</v>
      </c>
      <c r="D461" s="117">
        <v>0</v>
      </c>
      <c r="E461" s="113">
        <v>2.5</v>
      </c>
    </row>
    <row r="462" spans="1:5" ht="16.5" customHeight="1" x14ac:dyDescent="0.25">
      <c r="A462" s="112" t="s">
        <v>200</v>
      </c>
      <c r="B462" s="115" t="s">
        <v>805</v>
      </c>
      <c r="C462" s="116" t="s">
        <v>201</v>
      </c>
      <c r="D462" s="117">
        <v>0</v>
      </c>
      <c r="E462" s="113">
        <v>2.5</v>
      </c>
    </row>
    <row r="463" spans="1:5" ht="19.5" customHeight="1" x14ac:dyDescent="0.25">
      <c r="A463" s="112" t="s">
        <v>207</v>
      </c>
      <c r="B463" s="115" t="s">
        <v>805</v>
      </c>
      <c r="C463" s="116" t="s">
        <v>201</v>
      </c>
      <c r="D463" s="117">
        <v>705</v>
      </c>
      <c r="E463" s="113">
        <v>2.5</v>
      </c>
    </row>
    <row r="464" spans="1:5" ht="123.75" customHeight="1" x14ac:dyDescent="0.25">
      <c r="A464" s="112" t="s">
        <v>265</v>
      </c>
      <c r="B464" s="115" t="s">
        <v>492</v>
      </c>
      <c r="C464" s="116" t="s">
        <v>193</v>
      </c>
      <c r="D464" s="117">
        <v>0</v>
      </c>
      <c r="E464" s="113">
        <v>3607.4</v>
      </c>
    </row>
    <row r="465" spans="1:5" ht="48" customHeight="1" x14ac:dyDescent="0.25">
      <c r="A465" s="112" t="s">
        <v>214</v>
      </c>
      <c r="B465" s="115" t="s">
        <v>492</v>
      </c>
      <c r="C465" s="116" t="s">
        <v>215</v>
      </c>
      <c r="D465" s="117">
        <v>0</v>
      </c>
      <c r="E465" s="113">
        <v>3607.4</v>
      </c>
    </row>
    <row r="466" spans="1:5" ht="31.5" x14ac:dyDescent="0.25">
      <c r="A466" s="112" t="s">
        <v>493</v>
      </c>
      <c r="B466" s="115" t="s">
        <v>492</v>
      </c>
      <c r="C466" s="116" t="s">
        <v>215</v>
      </c>
      <c r="D466" s="117">
        <v>102</v>
      </c>
      <c r="E466" s="113">
        <v>3607.4</v>
      </c>
    </row>
    <row r="467" spans="1:5" ht="31.5" x14ac:dyDescent="0.25">
      <c r="A467" s="112" t="s">
        <v>494</v>
      </c>
      <c r="B467" s="115" t="s">
        <v>495</v>
      </c>
      <c r="C467" s="116" t="s">
        <v>193</v>
      </c>
      <c r="D467" s="117">
        <v>0</v>
      </c>
      <c r="E467" s="113">
        <v>5184.3</v>
      </c>
    </row>
    <row r="468" spans="1:5" ht="47.25" x14ac:dyDescent="0.25">
      <c r="A468" s="112" t="s">
        <v>496</v>
      </c>
      <c r="B468" s="115" t="s">
        <v>497</v>
      </c>
      <c r="C468" s="116" t="s">
        <v>193</v>
      </c>
      <c r="D468" s="117">
        <v>0</v>
      </c>
      <c r="E468" s="113">
        <v>122.3</v>
      </c>
    </row>
    <row r="469" spans="1:5" ht="16.5" customHeight="1" x14ac:dyDescent="0.25">
      <c r="A469" s="112" t="s">
        <v>200</v>
      </c>
      <c r="B469" s="115" t="s">
        <v>497</v>
      </c>
      <c r="C469" s="116" t="s">
        <v>201</v>
      </c>
      <c r="D469" s="117">
        <v>0</v>
      </c>
      <c r="E469" s="113">
        <v>122.3</v>
      </c>
    </row>
    <row r="470" spans="1:5" x14ac:dyDescent="0.25">
      <c r="A470" s="112" t="s">
        <v>498</v>
      </c>
      <c r="B470" s="115" t="s">
        <v>497</v>
      </c>
      <c r="C470" s="116" t="s">
        <v>201</v>
      </c>
      <c r="D470" s="117">
        <v>105</v>
      </c>
      <c r="E470" s="113">
        <v>122.3</v>
      </c>
    </row>
    <row r="471" spans="1:5" ht="63" x14ac:dyDescent="0.25">
      <c r="A471" s="112" t="s">
        <v>499</v>
      </c>
      <c r="B471" s="115" t="s">
        <v>500</v>
      </c>
      <c r="C471" s="116" t="s">
        <v>193</v>
      </c>
      <c r="D471" s="117">
        <v>0</v>
      </c>
      <c r="E471" s="113">
        <v>1745.5</v>
      </c>
    </row>
    <row r="472" spans="1:5" ht="48" customHeight="1" x14ac:dyDescent="0.25">
      <c r="A472" s="112" t="s">
        <v>214</v>
      </c>
      <c r="B472" s="115" t="s">
        <v>500</v>
      </c>
      <c r="C472" s="116" t="s">
        <v>215</v>
      </c>
      <c r="D472" s="117">
        <v>0</v>
      </c>
      <c r="E472" s="113">
        <v>1600.7</v>
      </c>
    </row>
    <row r="473" spans="1:5" ht="47.25" x14ac:dyDescent="0.25">
      <c r="A473" s="112" t="s">
        <v>372</v>
      </c>
      <c r="B473" s="115" t="s">
        <v>500</v>
      </c>
      <c r="C473" s="116" t="s">
        <v>215</v>
      </c>
      <c r="D473" s="117">
        <v>104</v>
      </c>
      <c r="E473" s="113">
        <v>1600.7</v>
      </c>
    </row>
    <row r="474" spans="1:5" ht="16.5" customHeight="1" x14ac:dyDescent="0.25">
      <c r="A474" s="112" t="s">
        <v>200</v>
      </c>
      <c r="B474" s="115" t="s">
        <v>500</v>
      </c>
      <c r="C474" s="116" t="s">
        <v>201</v>
      </c>
      <c r="D474" s="117">
        <v>0</v>
      </c>
      <c r="E474" s="113">
        <v>144.80000000000001</v>
      </c>
    </row>
    <row r="475" spans="1:5" ht="47.25" x14ac:dyDescent="0.25">
      <c r="A475" s="112" t="s">
        <v>372</v>
      </c>
      <c r="B475" s="115" t="s">
        <v>500</v>
      </c>
      <c r="C475" s="116" t="s">
        <v>201</v>
      </c>
      <c r="D475" s="117">
        <v>104</v>
      </c>
      <c r="E475" s="113">
        <v>144.80000000000001</v>
      </c>
    </row>
    <row r="476" spans="1:5" ht="47.25" x14ac:dyDescent="0.25">
      <c r="A476" s="112" t="s">
        <v>501</v>
      </c>
      <c r="B476" s="115" t="s">
        <v>502</v>
      </c>
      <c r="C476" s="116" t="s">
        <v>193</v>
      </c>
      <c r="D476" s="117">
        <v>0</v>
      </c>
      <c r="E476" s="113">
        <v>1631.9</v>
      </c>
    </row>
    <row r="477" spans="1:5" ht="48" customHeight="1" x14ac:dyDescent="0.25">
      <c r="A477" s="112" t="s">
        <v>214</v>
      </c>
      <c r="B477" s="115" t="s">
        <v>502</v>
      </c>
      <c r="C477" s="116" t="s">
        <v>215</v>
      </c>
      <c r="D477" s="117">
        <v>0</v>
      </c>
      <c r="E477" s="113">
        <v>1430.2</v>
      </c>
    </row>
    <row r="478" spans="1:5" ht="47.25" x14ac:dyDescent="0.25">
      <c r="A478" s="112" t="s">
        <v>372</v>
      </c>
      <c r="B478" s="115" t="s">
        <v>502</v>
      </c>
      <c r="C478" s="116" t="s">
        <v>215</v>
      </c>
      <c r="D478" s="117">
        <v>104</v>
      </c>
      <c r="E478" s="113">
        <v>1430.2</v>
      </c>
    </row>
    <row r="479" spans="1:5" ht="16.5" customHeight="1" x14ac:dyDescent="0.25">
      <c r="A479" s="112" t="s">
        <v>200</v>
      </c>
      <c r="B479" s="115" t="s">
        <v>502</v>
      </c>
      <c r="C479" s="116" t="s">
        <v>201</v>
      </c>
      <c r="D479" s="117">
        <v>0</v>
      </c>
      <c r="E479" s="113">
        <v>201.7</v>
      </c>
    </row>
    <row r="480" spans="1:5" ht="47.25" x14ac:dyDescent="0.25">
      <c r="A480" s="112" t="s">
        <v>372</v>
      </c>
      <c r="B480" s="115" t="s">
        <v>502</v>
      </c>
      <c r="C480" s="116" t="s">
        <v>201</v>
      </c>
      <c r="D480" s="117">
        <v>104</v>
      </c>
      <c r="E480" s="113">
        <v>201.7</v>
      </c>
    </row>
    <row r="481" spans="1:5" ht="31.5" x14ac:dyDescent="0.25">
      <c r="A481" s="112" t="s">
        <v>503</v>
      </c>
      <c r="B481" s="115" t="s">
        <v>504</v>
      </c>
      <c r="C481" s="116" t="s">
        <v>193</v>
      </c>
      <c r="D481" s="117">
        <v>0</v>
      </c>
      <c r="E481" s="113">
        <v>821.3</v>
      </c>
    </row>
    <row r="482" spans="1:5" ht="48" customHeight="1" x14ac:dyDescent="0.25">
      <c r="A482" s="112" t="s">
        <v>214</v>
      </c>
      <c r="B482" s="115" t="s">
        <v>504</v>
      </c>
      <c r="C482" s="116" t="s">
        <v>215</v>
      </c>
      <c r="D482" s="117">
        <v>0</v>
      </c>
      <c r="E482" s="113">
        <v>752.1</v>
      </c>
    </row>
    <row r="483" spans="1:5" ht="47.25" x14ac:dyDescent="0.25">
      <c r="A483" s="112" t="s">
        <v>372</v>
      </c>
      <c r="B483" s="115" t="s">
        <v>504</v>
      </c>
      <c r="C483" s="116" t="s">
        <v>215</v>
      </c>
      <c r="D483" s="117">
        <v>104</v>
      </c>
      <c r="E483" s="113">
        <v>752.1</v>
      </c>
    </row>
    <row r="484" spans="1:5" ht="16.5" customHeight="1" x14ac:dyDescent="0.25">
      <c r="A484" s="112" t="s">
        <v>200</v>
      </c>
      <c r="B484" s="115" t="s">
        <v>504</v>
      </c>
      <c r="C484" s="116" t="s">
        <v>201</v>
      </c>
      <c r="D484" s="117">
        <v>0</v>
      </c>
      <c r="E484" s="113">
        <v>69.2</v>
      </c>
    </row>
    <row r="485" spans="1:5" ht="47.25" x14ac:dyDescent="0.25">
      <c r="A485" s="112" t="s">
        <v>372</v>
      </c>
      <c r="B485" s="115" t="s">
        <v>504</v>
      </c>
      <c r="C485" s="116" t="s">
        <v>201</v>
      </c>
      <c r="D485" s="117">
        <v>104</v>
      </c>
      <c r="E485" s="113">
        <v>69.2</v>
      </c>
    </row>
    <row r="486" spans="1:5" ht="47.25" x14ac:dyDescent="0.25">
      <c r="A486" s="112" t="s">
        <v>505</v>
      </c>
      <c r="B486" s="115" t="s">
        <v>506</v>
      </c>
      <c r="C486" s="116" t="s">
        <v>193</v>
      </c>
      <c r="D486" s="117">
        <v>0</v>
      </c>
      <c r="E486" s="113">
        <v>862.6</v>
      </c>
    </row>
    <row r="487" spans="1:5" ht="48" customHeight="1" x14ac:dyDescent="0.25">
      <c r="A487" s="112" t="s">
        <v>214</v>
      </c>
      <c r="B487" s="115" t="s">
        <v>506</v>
      </c>
      <c r="C487" s="116" t="s">
        <v>215</v>
      </c>
      <c r="D487" s="117">
        <v>0</v>
      </c>
      <c r="E487" s="113">
        <v>793.5</v>
      </c>
    </row>
    <row r="488" spans="1:5" ht="47.25" x14ac:dyDescent="0.25">
      <c r="A488" s="112" t="s">
        <v>372</v>
      </c>
      <c r="B488" s="115" t="s">
        <v>506</v>
      </c>
      <c r="C488" s="116" t="s">
        <v>215</v>
      </c>
      <c r="D488" s="117">
        <v>104</v>
      </c>
      <c r="E488" s="113">
        <v>793.5</v>
      </c>
    </row>
    <row r="489" spans="1:5" ht="16.5" customHeight="1" x14ac:dyDescent="0.25">
      <c r="A489" s="112" t="s">
        <v>200</v>
      </c>
      <c r="B489" s="115" t="s">
        <v>506</v>
      </c>
      <c r="C489" s="116" t="s">
        <v>201</v>
      </c>
      <c r="D489" s="117">
        <v>0</v>
      </c>
      <c r="E489" s="113">
        <v>69.099999999999994</v>
      </c>
    </row>
    <row r="490" spans="1:5" ht="47.25" x14ac:dyDescent="0.25">
      <c r="A490" s="112" t="s">
        <v>372</v>
      </c>
      <c r="B490" s="115" t="s">
        <v>506</v>
      </c>
      <c r="C490" s="116" t="s">
        <v>201</v>
      </c>
      <c r="D490" s="117">
        <v>104</v>
      </c>
      <c r="E490" s="113">
        <v>69.099999999999994</v>
      </c>
    </row>
    <row r="491" spans="1:5" ht="78.75" x14ac:dyDescent="0.25">
      <c r="A491" s="112" t="s">
        <v>507</v>
      </c>
      <c r="B491" s="115" t="s">
        <v>508</v>
      </c>
      <c r="C491" s="116" t="s">
        <v>193</v>
      </c>
      <c r="D491" s="117">
        <v>0</v>
      </c>
      <c r="E491" s="113">
        <v>0.7</v>
      </c>
    </row>
    <row r="492" spans="1:5" ht="16.5" customHeight="1" x14ac:dyDescent="0.25">
      <c r="A492" s="112" t="s">
        <v>200</v>
      </c>
      <c r="B492" s="115" t="s">
        <v>508</v>
      </c>
      <c r="C492" s="116" t="s">
        <v>201</v>
      </c>
      <c r="D492" s="117">
        <v>0</v>
      </c>
      <c r="E492" s="113">
        <v>0.7</v>
      </c>
    </row>
    <row r="493" spans="1:5" ht="47.25" x14ac:dyDescent="0.25">
      <c r="A493" s="112" t="s">
        <v>372</v>
      </c>
      <c r="B493" s="115" t="s">
        <v>508</v>
      </c>
      <c r="C493" s="116" t="s">
        <v>201</v>
      </c>
      <c r="D493" s="117">
        <v>104</v>
      </c>
      <c r="E493" s="113">
        <v>0.7</v>
      </c>
    </row>
    <row r="494" spans="1:5" x14ac:dyDescent="0.25">
      <c r="A494" s="112" t="s">
        <v>509</v>
      </c>
      <c r="B494" s="115" t="s">
        <v>510</v>
      </c>
      <c r="C494" s="116" t="s">
        <v>193</v>
      </c>
      <c r="D494" s="117">
        <v>0</v>
      </c>
      <c r="E494" s="113">
        <v>10</v>
      </c>
    </row>
    <row r="495" spans="1:5" ht="31.5" x14ac:dyDescent="0.25">
      <c r="A495" s="112" t="s">
        <v>511</v>
      </c>
      <c r="B495" s="115" t="s">
        <v>512</v>
      </c>
      <c r="C495" s="116" t="s">
        <v>193</v>
      </c>
      <c r="D495" s="117">
        <v>0</v>
      </c>
      <c r="E495" s="113">
        <v>10</v>
      </c>
    </row>
    <row r="496" spans="1:5" x14ac:dyDescent="0.25">
      <c r="A496" s="112" t="s">
        <v>513</v>
      </c>
      <c r="B496" s="115" t="s">
        <v>514</v>
      </c>
      <c r="C496" s="116" t="s">
        <v>193</v>
      </c>
      <c r="D496" s="117">
        <v>0</v>
      </c>
      <c r="E496" s="113">
        <v>10</v>
      </c>
    </row>
    <row r="497" spans="1:5" ht="16.5" customHeight="1" x14ac:dyDescent="0.25">
      <c r="A497" s="112" t="s">
        <v>200</v>
      </c>
      <c r="B497" s="115" t="s">
        <v>514</v>
      </c>
      <c r="C497" s="116" t="s">
        <v>201</v>
      </c>
      <c r="D497" s="117">
        <v>0</v>
      </c>
      <c r="E497" s="113">
        <v>10</v>
      </c>
    </row>
    <row r="498" spans="1:5" x14ac:dyDescent="0.25">
      <c r="A498" s="112" t="s">
        <v>347</v>
      </c>
      <c r="B498" s="115" t="s">
        <v>514</v>
      </c>
      <c r="C498" s="116" t="s">
        <v>201</v>
      </c>
      <c r="D498" s="117">
        <v>113</v>
      </c>
      <c r="E498" s="113">
        <v>10</v>
      </c>
    </row>
    <row r="499" spans="1:5" s="120" customFormat="1" ht="31.5" x14ac:dyDescent="0.25">
      <c r="A499" s="110" t="s">
        <v>515</v>
      </c>
      <c r="B499" s="121" t="s">
        <v>516</v>
      </c>
      <c r="C499" s="122" t="s">
        <v>193</v>
      </c>
      <c r="D499" s="123">
        <v>0</v>
      </c>
      <c r="E499" s="111">
        <v>7965.9</v>
      </c>
    </row>
    <row r="500" spans="1:5" ht="31.5" x14ac:dyDescent="0.25">
      <c r="A500" s="112" t="s">
        <v>517</v>
      </c>
      <c r="B500" s="115" t="s">
        <v>518</v>
      </c>
      <c r="C500" s="116" t="s">
        <v>193</v>
      </c>
      <c r="D500" s="117">
        <v>0</v>
      </c>
      <c r="E500" s="113">
        <v>620.20000000000005</v>
      </c>
    </row>
    <row r="501" spans="1:5" ht="31.5" x14ac:dyDescent="0.25">
      <c r="A501" s="112" t="s">
        <v>519</v>
      </c>
      <c r="B501" s="115" t="s">
        <v>520</v>
      </c>
      <c r="C501" s="116" t="s">
        <v>193</v>
      </c>
      <c r="D501" s="117">
        <v>0</v>
      </c>
      <c r="E501" s="113">
        <v>620.20000000000005</v>
      </c>
    </row>
    <row r="502" spans="1:5" ht="47.25" x14ac:dyDescent="0.25">
      <c r="A502" s="112" t="s">
        <v>521</v>
      </c>
      <c r="B502" s="115" t="s">
        <v>522</v>
      </c>
      <c r="C502" s="116" t="s">
        <v>193</v>
      </c>
      <c r="D502" s="117">
        <v>0</v>
      </c>
      <c r="E502" s="113">
        <v>37.4</v>
      </c>
    </row>
    <row r="503" spans="1:5" ht="16.5" customHeight="1" x14ac:dyDescent="0.25">
      <c r="A503" s="112" t="s">
        <v>200</v>
      </c>
      <c r="B503" s="115" t="s">
        <v>522</v>
      </c>
      <c r="C503" s="116" t="s">
        <v>201</v>
      </c>
      <c r="D503" s="117">
        <v>0</v>
      </c>
      <c r="E503" s="113">
        <v>37.4</v>
      </c>
    </row>
    <row r="504" spans="1:5" x14ac:dyDescent="0.25">
      <c r="A504" s="112" t="s">
        <v>277</v>
      </c>
      <c r="B504" s="115" t="s">
        <v>522</v>
      </c>
      <c r="C504" s="116" t="s">
        <v>201</v>
      </c>
      <c r="D504" s="117">
        <v>709</v>
      </c>
      <c r="E504" s="113">
        <v>37.4</v>
      </c>
    </row>
    <row r="505" spans="1:5" x14ac:dyDescent="0.25">
      <c r="A505" s="112" t="s">
        <v>523</v>
      </c>
      <c r="B505" s="115" t="s">
        <v>524</v>
      </c>
      <c r="C505" s="116" t="s">
        <v>193</v>
      </c>
      <c r="D505" s="117">
        <v>0</v>
      </c>
      <c r="E505" s="113">
        <v>582.79999999999995</v>
      </c>
    </row>
    <row r="506" spans="1:5" ht="16.5" customHeight="1" x14ac:dyDescent="0.25">
      <c r="A506" s="112" t="s">
        <v>200</v>
      </c>
      <c r="B506" s="115" t="s">
        <v>524</v>
      </c>
      <c r="C506" s="116" t="s">
        <v>201</v>
      </c>
      <c r="D506" s="117">
        <v>0</v>
      </c>
      <c r="E506" s="113">
        <v>582.79999999999995</v>
      </c>
    </row>
    <row r="507" spans="1:5" x14ac:dyDescent="0.25">
      <c r="A507" s="112" t="s">
        <v>525</v>
      </c>
      <c r="B507" s="115" t="s">
        <v>524</v>
      </c>
      <c r="C507" s="116" t="s">
        <v>201</v>
      </c>
      <c r="D507" s="117">
        <v>409</v>
      </c>
      <c r="E507" s="113">
        <v>582.79999999999995</v>
      </c>
    </row>
    <row r="508" spans="1:5" ht="31.5" x14ac:dyDescent="0.25">
      <c r="A508" s="112" t="s">
        <v>526</v>
      </c>
      <c r="B508" s="115" t="s">
        <v>527</v>
      </c>
      <c r="C508" s="116" t="s">
        <v>193</v>
      </c>
      <c r="D508" s="117">
        <v>0</v>
      </c>
      <c r="E508" s="113">
        <v>33.5</v>
      </c>
    </row>
    <row r="509" spans="1:5" ht="47.25" x14ac:dyDescent="0.25">
      <c r="A509" s="112" t="s">
        <v>528</v>
      </c>
      <c r="B509" s="115" t="s">
        <v>529</v>
      </c>
      <c r="C509" s="116" t="s">
        <v>193</v>
      </c>
      <c r="D509" s="117">
        <v>0</v>
      </c>
      <c r="E509" s="113">
        <v>33.5</v>
      </c>
    </row>
    <row r="510" spans="1:5" x14ac:dyDescent="0.25">
      <c r="A510" s="112" t="s">
        <v>530</v>
      </c>
      <c r="B510" s="115" t="s">
        <v>531</v>
      </c>
      <c r="C510" s="116" t="s">
        <v>193</v>
      </c>
      <c r="D510" s="117">
        <v>0</v>
      </c>
      <c r="E510" s="113">
        <v>30.5</v>
      </c>
    </row>
    <row r="511" spans="1:5" ht="16.5" customHeight="1" x14ac:dyDescent="0.25">
      <c r="A511" s="112" t="s">
        <v>200</v>
      </c>
      <c r="B511" s="115" t="s">
        <v>531</v>
      </c>
      <c r="C511" s="116" t="s">
        <v>201</v>
      </c>
      <c r="D511" s="117">
        <v>0</v>
      </c>
      <c r="E511" s="113">
        <v>30.5</v>
      </c>
    </row>
    <row r="512" spans="1:5" x14ac:dyDescent="0.25">
      <c r="A512" s="112" t="s">
        <v>347</v>
      </c>
      <c r="B512" s="115" t="s">
        <v>531</v>
      </c>
      <c r="C512" s="116" t="s">
        <v>201</v>
      </c>
      <c r="D512" s="117">
        <v>113</v>
      </c>
      <c r="E512" s="113">
        <v>30.5</v>
      </c>
    </row>
    <row r="513" spans="1:5" x14ac:dyDescent="0.25">
      <c r="A513" s="112" t="s">
        <v>532</v>
      </c>
      <c r="B513" s="115" t="s">
        <v>533</v>
      </c>
      <c r="C513" s="116" t="s">
        <v>193</v>
      </c>
      <c r="D513" s="117">
        <v>0</v>
      </c>
      <c r="E513" s="113">
        <v>3</v>
      </c>
    </row>
    <row r="514" spans="1:5" ht="16.5" customHeight="1" x14ac:dyDescent="0.25">
      <c r="A514" s="112" t="s">
        <v>200</v>
      </c>
      <c r="B514" s="115" t="s">
        <v>533</v>
      </c>
      <c r="C514" s="116" t="s">
        <v>201</v>
      </c>
      <c r="D514" s="117">
        <v>0</v>
      </c>
      <c r="E514" s="113">
        <v>3</v>
      </c>
    </row>
    <row r="515" spans="1:5" x14ac:dyDescent="0.25">
      <c r="A515" s="112" t="s">
        <v>347</v>
      </c>
      <c r="B515" s="115" t="s">
        <v>533</v>
      </c>
      <c r="C515" s="116" t="s">
        <v>201</v>
      </c>
      <c r="D515" s="117">
        <v>113</v>
      </c>
      <c r="E515" s="113">
        <v>3</v>
      </c>
    </row>
    <row r="516" spans="1:5" x14ac:dyDescent="0.25">
      <c r="A516" s="112" t="s">
        <v>534</v>
      </c>
      <c r="B516" s="115" t="s">
        <v>535</v>
      </c>
      <c r="C516" s="116" t="s">
        <v>193</v>
      </c>
      <c r="D516" s="117">
        <v>0</v>
      </c>
      <c r="E516" s="113">
        <v>7312.2</v>
      </c>
    </row>
    <row r="517" spans="1:5" ht="47.25" x14ac:dyDescent="0.25">
      <c r="A517" s="112" t="s">
        <v>536</v>
      </c>
      <c r="B517" s="115" t="s">
        <v>537</v>
      </c>
      <c r="C517" s="116" t="s">
        <v>193</v>
      </c>
      <c r="D517" s="117">
        <v>0</v>
      </c>
      <c r="E517" s="113">
        <v>70</v>
      </c>
    </row>
    <row r="518" spans="1:5" ht="31.5" x14ac:dyDescent="0.25">
      <c r="A518" s="112" t="s">
        <v>538</v>
      </c>
      <c r="B518" s="115" t="s">
        <v>539</v>
      </c>
      <c r="C518" s="116" t="s">
        <v>193</v>
      </c>
      <c r="D518" s="117">
        <v>0</v>
      </c>
      <c r="E518" s="113">
        <v>25</v>
      </c>
    </row>
    <row r="519" spans="1:5" ht="16.5" customHeight="1" x14ac:dyDescent="0.25">
      <c r="A519" s="112" t="s">
        <v>200</v>
      </c>
      <c r="B519" s="115" t="s">
        <v>539</v>
      </c>
      <c r="C519" s="116" t="s">
        <v>201</v>
      </c>
      <c r="D519" s="117">
        <v>0</v>
      </c>
      <c r="E519" s="113">
        <v>25</v>
      </c>
    </row>
    <row r="520" spans="1:5" x14ac:dyDescent="0.25">
      <c r="A520" s="112" t="s">
        <v>347</v>
      </c>
      <c r="B520" s="115" t="s">
        <v>539</v>
      </c>
      <c r="C520" s="116" t="s">
        <v>201</v>
      </c>
      <c r="D520" s="117">
        <v>113</v>
      </c>
      <c r="E520" s="113">
        <v>25</v>
      </c>
    </row>
    <row r="521" spans="1:5" ht="31.5" x14ac:dyDescent="0.25">
      <c r="A521" s="112" t="s">
        <v>540</v>
      </c>
      <c r="B521" s="115" t="s">
        <v>541</v>
      </c>
      <c r="C521" s="116" t="s">
        <v>193</v>
      </c>
      <c r="D521" s="117">
        <v>0</v>
      </c>
      <c r="E521" s="113">
        <v>15</v>
      </c>
    </row>
    <row r="522" spans="1:5" ht="16.5" customHeight="1" x14ac:dyDescent="0.25">
      <c r="A522" s="112" t="s">
        <v>200</v>
      </c>
      <c r="B522" s="115" t="s">
        <v>541</v>
      </c>
      <c r="C522" s="116" t="s">
        <v>201</v>
      </c>
      <c r="D522" s="117">
        <v>0</v>
      </c>
      <c r="E522" s="113">
        <v>15</v>
      </c>
    </row>
    <row r="523" spans="1:5" x14ac:dyDescent="0.25">
      <c r="A523" s="112" t="s">
        <v>347</v>
      </c>
      <c r="B523" s="115" t="s">
        <v>541</v>
      </c>
      <c r="C523" s="116" t="s">
        <v>201</v>
      </c>
      <c r="D523" s="117">
        <v>113</v>
      </c>
      <c r="E523" s="113">
        <v>15</v>
      </c>
    </row>
    <row r="524" spans="1:5" ht="63" x14ac:dyDescent="0.25">
      <c r="A524" s="112" t="s">
        <v>542</v>
      </c>
      <c r="B524" s="115" t="s">
        <v>543</v>
      </c>
      <c r="C524" s="116" t="s">
        <v>193</v>
      </c>
      <c r="D524" s="117">
        <v>0</v>
      </c>
      <c r="E524" s="113">
        <v>5</v>
      </c>
    </row>
    <row r="525" spans="1:5" ht="16.5" customHeight="1" x14ac:dyDescent="0.25">
      <c r="A525" s="112" t="s">
        <v>200</v>
      </c>
      <c r="B525" s="115" t="s">
        <v>543</v>
      </c>
      <c r="C525" s="116" t="s">
        <v>201</v>
      </c>
      <c r="D525" s="117">
        <v>0</v>
      </c>
      <c r="E525" s="113">
        <v>5</v>
      </c>
    </row>
    <row r="526" spans="1:5" x14ac:dyDescent="0.25">
      <c r="A526" s="112" t="s">
        <v>347</v>
      </c>
      <c r="B526" s="115" t="s">
        <v>543</v>
      </c>
      <c r="C526" s="116" t="s">
        <v>201</v>
      </c>
      <c r="D526" s="117">
        <v>113</v>
      </c>
      <c r="E526" s="113">
        <v>5</v>
      </c>
    </row>
    <row r="527" spans="1:5" ht="31.5" x14ac:dyDescent="0.25">
      <c r="A527" s="112" t="s">
        <v>544</v>
      </c>
      <c r="B527" s="115" t="s">
        <v>545</v>
      </c>
      <c r="C527" s="116" t="s">
        <v>193</v>
      </c>
      <c r="D527" s="117">
        <v>0</v>
      </c>
      <c r="E527" s="113">
        <v>10</v>
      </c>
    </row>
    <row r="528" spans="1:5" ht="16.5" customHeight="1" x14ac:dyDescent="0.25">
      <c r="A528" s="112" t="s">
        <v>200</v>
      </c>
      <c r="B528" s="115" t="s">
        <v>545</v>
      </c>
      <c r="C528" s="116" t="s">
        <v>201</v>
      </c>
      <c r="D528" s="117">
        <v>0</v>
      </c>
      <c r="E528" s="113">
        <v>10</v>
      </c>
    </row>
    <row r="529" spans="1:5" x14ac:dyDescent="0.25">
      <c r="A529" s="112" t="s">
        <v>347</v>
      </c>
      <c r="B529" s="115" t="s">
        <v>545</v>
      </c>
      <c r="C529" s="116" t="s">
        <v>201</v>
      </c>
      <c r="D529" s="117">
        <v>113</v>
      </c>
      <c r="E529" s="113">
        <v>10</v>
      </c>
    </row>
    <row r="530" spans="1:5" ht="47.25" x14ac:dyDescent="0.25">
      <c r="A530" s="112" t="s">
        <v>546</v>
      </c>
      <c r="B530" s="115" t="s">
        <v>547</v>
      </c>
      <c r="C530" s="116" t="s">
        <v>193</v>
      </c>
      <c r="D530" s="117">
        <v>0</v>
      </c>
      <c r="E530" s="113">
        <v>15</v>
      </c>
    </row>
    <row r="531" spans="1:5" ht="16.5" customHeight="1" x14ac:dyDescent="0.25">
      <c r="A531" s="112" t="s">
        <v>200</v>
      </c>
      <c r="B531" s="115" t="s">
        <v>547</v>
      </c>
      <c r="C531" s="116" t="s">
        <v>201</v>
      </c>
      <c r="D531" s="117">
        <v>0</v>
      </c>
      <c r="E531" s="113">
        <v>15</v>
      </c>
    </row>
    <row r="532" spans="1:5" x14ac:dyDescent="0.25">
      <c r="A532" s="112" t="s">
        <v>347</v>
      </c>
      <c r="B532" s="115" t="s">
        <v>547</v>
      </c>
      <c r="C532" s="116" t="s">
        <v>201</v>
      </c>
      <c r="D532" s="117">
        <v>113</v>
      </c>
      <c r="E532" s="113">
        <v>15</v>
      </c>
    </row>
    <row r="533" spans="1:5" ht="47.25" x14ac:dyDescent="0.25">
      <c r="A533" s="112" t="s">
        <v>548</v>
      </c>
      <c r="B533" s="115" t="s">
        <v>549</v>
      </c>
      <c r="C533" s="116" t="s">
        <v>193</v>
      </c>
      <c r="D533" s="117">
        <v>0</v>
      </c>
      <c r="E533" s="113">
        <v>7242.2</v>
      </c>
    </row>
    <row r="534" spans="1:5" x14ac:dyDescent="0.25">
      <c r="A534" s="112" t="s">
        <v>206</v>
      </c>
      <c r="B534" s="115" t="s">
        <v>806</v>
      </c>
      <c r="C534" s="116" t="s">
        <v>193</v>
      </c>
      <c r="D534" s="117">
        <v>0</v>
      </c>
      <c r="E534" s="113">
        <v>11.5</v>
      </c>
    </row>
    <row r="535" spans="1:5" ht="16.5" customHeight="1" x14ac:dyDescent="0.25">
      <c r="A535" s="112" t="s">
        <v>200</v>
      </c>
      <c r="B535" s="115" t="s">
        <v>806</v>
      </c>
      <c r="C535" s="116" t="s">
        <v>201</v>
      </c>
      <c r="D535" s="117">
        <v>0</v>
      </c>
      <c r="E535" s="113">
        <v>11.5</v>
      </c>
    </row>
    <row r="536" spans="1:5" ht="19.5" customHeight="1" x14ac:dyDescent="0.25">
      <c r="A536" s="112" t="s">
        <v>207</v>
      </c>
      <c r="B536" s="115" t="s">
        <v>806</v>
      </c>
      <c r="C536" s="116" t="s">
        <v>201</v>
      </c>
      <c r="D536" s="117">
        <v>705</v>
      </c>
      <c r="E536" s="113">
        <v>11.5</v>
      </c>
    </row>
    <row r="537" spans="1:5" x14ac:dyDescent="0.25">
      <c r="A537" s="112" t="s">
        <v>208</v>
      </c>
      <c r="B537" s="115" t="s">
        <v>550</v>
      </c>
      <c r="C537" s="116" t="s">
        <v>193</v>
      </c>
      <c r="D537" s="117">
        <v>0</v>
      </c>
      <c r="E537" s="113">
        <v>281.10000000000002</v>
      </c>
    </row>
    <row r="538" spans="1:5" ht="16.5" customHeight="1" x14ac:dyDescent="0.25">
      <c r="A538" s="112" t="s">
        <v>200</v>
      </c>
      <c r="B538" s="115" t="s">
        <v>550</v>
      </c>
      <c r="C538" s="116" t="s">
        <v>201</v>
      </c>
      <c r="D538" s="117">
        <v>0</v>
      </c>
      <c r="E538" s="113">
        <v>281.10000000000002</v>
      </c>
    </row>
    <row r="539" spans="1:5" ht="31.5" x14ac:dyDescent="0.25">
      <c r="A539" s="112" t="s">
        <v>551</v>
      </c>
      <c r="B539" s="115" t="s">
        <v>550</v>
      </c>
      <c r="C539" s="116" t="s">
        <v>201</v>
      </c>
      <c r="D539" s="117">
        <v>314</v>
      </c>
      <c r="E539" s="113">
        <v>281.10000000000002</v>
      </c>
    </row>
    <row r="540" spans="1:5" ht="123.75" customHeight="1" x14ac:dyDescent="0.25">
      <c r="A540" s="112" t="s">
        <v>265</v>
      </c>
      <c r="B540" s="115" t="s">
        <v>552</v>
      </c>
      <c r="C540" s="116" t="s">
        <v>193</v>
      </c>
      <c r="D540" s="117">
        <v>0</v>
      </c>
      <c r="E540" s="113">
        <v>6949.6</v>
      </c>
    </row>
    <row r="541" spans="1:5" ht="48" customHeight="1" x14ac:dyDescent="0.25">
      <c r="A541" s="112" t="s">
        <v>214</v>
      </c>
      <c r="B541" s="115" t="s">
        <v>552</v>
      </c>
      <c r="C541" s="116" t="s">
        <v>215</v>
      </c>
      <c r="D541" s="117">
        <v>0</v>
      </c>
      <c r="E541" s="113">
        <v>6949.6</v>
      </c>
    </row>
    <row r="542" spans="1:5" ht="31.5" x14ac:dyDescent="0.25">
      <c r="A542" s="112" t="s">
        <v>551</v>
      </c>
      <c r="B542" s="115" t="s">
        <v>552</v>
      </c>
      <c r="C542" s="116" t="s">
        <v>215</v>
      </c>
      <c r="D542" s="117">
        <v>314</v>
      </c>
      <c r="E542" s="113">
        <v>6949.6</v>
      </c>
    </row>
    <row r="543" spans="1:5" s="120" customFormat="1" ht="47.25" x14ac:dyDescent="0.25">
      <c r="A543" s="110" t="s">
        <v>553</v>
      </c>
      <c r="B543" s="121" t="s">
        <v>554</v>
      </c>
      <c r="C543" s="122" t="s">
        <v>193</v>
      </c>
      <c r="D543" s="123">
        <v>0</v>
      </c>
      <c r="E543" s="111">
        <v>6825.5</v>
      </c>
    </row>
    <row r="544" spans="1:5" ht="31.5" x14ac:dyDescent="0.25">
      <c r="A544" s="112" t="s">
        <v>555</v>
      </c>
      <c r="B544" s="115" t="s">
        <v>556</v>
      </c>
      <c r="C544" s="116" t="s">
        <v>193</v>
      </c>
      <c r="D544" s="117">
        <v>0</v>
      </c>
      <c r="E544" s="113">
        <v>166</v>
      </c>
    </row>
    <row r="545" spans="1:5" ht="32.25" customHeight="1" x14ac:dyDescent="0.25">
      <c r="A545" s="112" t="s">
        <v>557</v>
      </c>
      <c r="B545" s="115" t="s">
        <v>558</v>
      </c>
      <c r="C545" s="116" t="s">
        <v>193</v>
      </c>
      <c r="D545" s="117">
        <v>0</v>
      </c>
      <c r="E545" s="113">
        <v>166</v>
      </c>
    </row>
    <row r="546" spans="1:5" ht="47.25" x14ac:dyDescent="0.25">
      <c r="A546" s="112" t="s">
        <v>559</v>
      </c>
      <c r="B546" s="115" t="s">
        <v>560</v>
      </c>
      <c r="C546" s="116" t="s">
        <v>193</v>
      </c>
      <c r="D546" s="117">
        <v>0</v>
      </c>
      <c r="E546" s="113">
        <v>146</v>
      </c>
    </row>
    <row r="547" spans="1:5" ht="16.5" customHeight="1" x14ac:dyDescent="0.25">
      <c r="A547" s="112" t="s">
        <v>200</v>
      </c>
      <c r="B547" s="115" t="s">
        <v>560</v>
      </c>
      <c r="C547" s="116" t="s">
        <v>201</v>
      </c>
      <c r="D547" s="117">
        <v>0</v>
      </c>
      <c r="E547" s="113">
        <v>146</v>
      </c>
    </row>
    <row r="548" spans="1:5" x14ac:dyDescent="0.25">
      <c r="A548" s="112" t="s">
        <v>291</v>
      </c>
      <c r="B548" s="115" t="s">
        <v>560</v>
      </c>
      <c r="C548" s="116" t="s">
        <v>201</v>
      </c>
      <c r="D548" s="117">
        <v>707</v>
      </c>
      <c r="E548" s="113">
        <v>146</v>
      </c>
    </row>
    <row r="549" spans="1:5" ht="31.5" x14ac:dyDescent="0.25">
      <c r="A549" s="112" t="s">
        <v>561</v>
      </c>
      <c r="B549" s="115" t="s">
        <v>562</v>
      </c>
      <c r="C549" s="116" t="s">
        <v>193</v>
      </c>
      <c r="D549" s="117">
        <v>0</v>
      </c>
      <c r="E549" s="113">
        <v>20</v>
      </c>
    </row>
    <row r="550" spans="1:5" ht="16.5" customHeight="1" x14ac:dyDescent="0.25">
      <c r="A550" s="112" t="s">
        <v>200</v>
      </c>
      <c r="B550" s="115" t="s">
        <v>562</v>
      </c>
      <c r="C550" s="116" t="s">
        <v>201</v>
      </c>
      <c r="D550" s="117">
        <v>0</v>
      </c>
      <c r="E550" s="113">
        <v>20</v>
      </c>
    </row>
    <row r="551" spans="1:5" x14ac:dyDescent="0.25">
      <c r="A551" s="112" t="s">
        <v>291</v>
      </c>
      <c r="B551" s="115" t="s">
        <v>562</v>
      </c>
      <c r="C551" s="116" t="s">
        <v>201</v>
      </c>
      <c r="D551" s="117">
        <v>707</v>
      </c>
      <c r="E551" s="113">
        <v>20</v>
      </c>
    </row>
    <row r="552" spans="1:5" ht="31.5" x14ac:dyDescent="0.25">
      <c r="A552" s="112" t="s">
        <v>563</v>
      </c>
      <c r="B552" s="115" t="s">
        <v>564</v>
      </c>
      <c r="C552" s="116" t="s">
        <v>193</v>
      </c>
      <c r="D552" s="117">
        <v>0</v>
      </c>
      <c r="E552" s="113">
        <v>4297</v>
      </c>
    </row>
    <row r="553" spans="1:5" ht="31.5" x14ac:dyDescent="0.25">
      <c r="A553" s="112" t="s">
        <v>565</v>
      </c>
      <c r="B553" s="115" t="s">
        <v>566</v>
      </c>
      <c r="C553" s="116" t="s">
        <v>193</v>
      </c>
      <c r="D553" s="117">
        <v>0</v>
      </c>
      <c r="E553" s="113">
        <v>426.1</v>
      </c>
    </row>
    <row r="554" spans="1:5" ht="31.5" x14ac:dyDescent="0.25">
      <c r="A554" s="112" t="s">
        <v>567</v>
      </c>
      <c r="B554" s="115" t="s">
        <v>568</v>
      </c>
      <c r="C554" s="116" t="s">
        <v>193</v>
      </c>
      <c r="D554" s="117">
        <v>0</v>
      </c>
      <c r="E554" s="113">
        <v>240.1</v>
      </c>
    </row>
    <row r="555" spans="1:5" ht="16.5" customHeight="1" x14ac:dyDescent="0.25">
      <c r="A555" s="112" t="s">
        <v>200</v>
      </c>
      <c r="B555" s="115" t="s">
        <v>568</v>
      </c>
      <c r="C555" s="116" t="s">
        <v>201</v>
      </c>
      <c r="D555" s="117">
        <v>0</v>
      </c>
      <c r="E555" s="113">
        <v>240.1</v>
      </c>
    </row>
    <row r="556" spans="1:5" x14ac:dyDescent="0.25">
      <c r="A556" s="112" t="s">
        <v>569</v>
      </c>
      <c r="B556" s="115" t="s">
        <v>568</v>
      </c>
      <c r="C556" s="116" t="s">
        <v>201</v>
      </c>
      <c r="D556" s="117">
        <v>1101</v>
      </c>
      <c r="E556" s="113">
        <v>240.1</v>
      </c>
    </row>
    <row r="557" spans="1:5" ht="31.5" x14ac:dyDescent="0.25">
      <c r="A557" s="112" t="s">
        <v>570</v>
      </c>
      <c r="B557" s="115" t="s">
        <v>571</v>
      </c>
      <c r="C557" s="116" t="s">
        <v>193</v>
      </c>
      <c r="D557" s="117">
        <v>0</v>
      </c>
      <c r="E557" s="113">
        <v>6</v>
      </c>
    </row>
    <row r="558" spans="1:5" ht="16.5" customHeight="1" x14ac:dyDescent="0.25">
      <c r="A558" s="112" t="s">
        <v>200</v>
      </c>
      <c r="B558" s="115" t="s">
        <v>571</v>
      </c>
      <c r="C558" s="116" t="s">
        <v>201</v>
      </c>
      <c r="D558" s="117">
        <v>0</v>
      </c>
      <c r="E558" s="113">
        <v>6</v>
      </c>
    </row>
    <row r="559" spans="1:5" x14ac:dyDescent="0.25">
      <c r="A559" s="112" t="s">
        <v>569</v>
      </c>
      <c r="B559" s="115" t="s">
        <v>571</v>
      </c>
      <c r="C559" s="116" t="s">
        <v>201</v>
      </c>
      <c r="D559" s="117">
        <v>1101</v>
      </c>
      <c r="E559" s="113">
        <v>6</v>
      </c>
    </row>
    <row r="560" spans="1:5" ht="31.5" x14ac:dyDescent="0.25">
      <c r="A560" s="112" t="s">
        <v>572</v>
      </c>
      <c r="B560" s="115" t="s">
        <v>573</v>
      </c>
      <c r="C560" s="116" t="s">
        <v>193</v>
      </c>
      <c r="D560" s="117">
        <v>0</v>
      </c>
      <c r="E560" s="113">
        <v>100</v>
      </c>
    </row>
    <row r="561" spans="1:5" ht="16.5" customHeight="1" x14ac:dyDescent="0.25">
      <c r="A561" s="112" t="s">
        <v>200</v>
      </c>
      <c r="B561" s="115" t="s">
        <v>573</v>
      </c>
      <c r="C561" s="116" t="s">
        <v>201</v>
      </c>
      <c r="D561" s="117">
        <v>0</v>
      </c>
      <c r="E561" s="113">
        <v>100</v>
      </c>
    </row>
    <row r="562" spans="1:5" x14ac:dyDescent="0.25">
      <c r="A562" s="112" t="s">
        <v>569</v>
      </c>
      <c r="B562" s="115" t="s">
        <v>573</v>
      </c>
      <c r="C562" s="116" t="s">
        <v>201</v>
      </c>
      <c r="D562" s="117">
        <v>1101</v>
      </c>
      <c r="E562" s="113">
        <v>100</v>
      </c>
    </row>
    <row r="563" spans="1:5" ht="47.25" x14ac:dyDescent="0.25">
      <c r="A563" s="112" t="s">
        <v>574</v>
      </c>
      <c r="B563" s="115" t="s">
        <v>575</v>
      </c>
      <c r="C563" s="116" t="s">
        <v>193</v>
      </c>
      <c r="D563" s="117">
        <v>0</v>
      </c>
      <c r="E563" s="113">
        <v>80</v>
      </c>
    </row>
    <row r="564" spans="1:5" x14ac:dyDescent="0.25">
      <c r="A564" s="112" t="s">
        <v>245</v>
      </c>
      <c r="B564" s="115" t="s">
        <v>575</v>
      </c>
      <c r="C564" s="116" t="s">
        <v>246</v>
      </c>
      <c r="D564" s="117">
        <v>0</v>
      </c>
      <c r="E564" s="113">
        <v>80</v>
      </c>
    </row>
    <row r="565" spans="1:5" x14ac:dyDescent="0.25">
      <c r="A565" s="112" t="s">
        <v>569</v>
      </c>
      <c r="B565" s="115" t="s">
        <v>575</v>
      </c>
      <c r="C565" s="116" t="s">
        <v>246</v>
      </c>
      <c r="D565" s="117">
        <v>1101</v>
      </c>
      <c r="E565" s="113">
        <v>80</v>
      </c>
    </row>
    <row r="566" spans="1:5" ht="31.5" x14ac:dyDescent="0.25">
      <c r="A566" s="112" t="s">
        <v>576</v>
      </c>
      <c r="B566" s="115" t="s">
        <v>577</v>
      </c>
      <c r="C566" s="116" t="s">
        <v>193</v>
      </c>
      <c r="D566" s="117">
        <v>0</v>
      </c>
      <c r="E566" s="113">
        <v>3870.9</v>
      </c>
    </row>
    <row r="567" spans="1:5" ht="31.5" x14ac:dyDescent="0.25">
      <c r="A567" s="112" t="s">
        <v>578</v>
      </c>
      <c r="B567" s="115" t="s">
        <v>579</v>
      </c>
      <c r="C567" s="116" t="s">
        <v>193</v>
      </c>
      <c r="D567" s="117">
        <v>0</v>
      </c>
      <c r="E567" s="113">
        <v>75</v>
      </c>
    </row>
    <row r="568" spans="1:5" ht="16.5" customHeight="1" x14ac:dyDescent="0.25">
      <c r="A568" s="112" t="s">
        <v>200</v>
      </c>
      <c r="B568" s="115" t="s">
        <v>579</v>
      </c>
      <c r="C568" s="116" t="s">
        <v>201</v>
      </c>
      <c r="D568" s="117">
        <v>0</v>
      </c>
      <c r="E568" s="113">
        <v>75</v>
      </c>
    </row>
    <row r="569" spans="1:5" x14ac:dyDescent="0.25">
      <c r="A569" s="112" t="s">
        <v>569</v>
      </c>
      <c r="B569" s="115" t="s">
        <v>579</v>
      </c>
      <c r="C569" s="116" t="s">
        <v>201</v>
      </c>
      <c r="D569" s="117">
        <v>1101</v>
      </c>
      <c r="E569" s="113">
        <v>75</v>
      </c>
    </row>
    <row r="570" spans="1:5" ht="93" customHeight="1" x14ac:dyDescent="0.25">
      <c r="A570" s="112" t="s">
        <v>580</v>
      </c>
      <c r="B570" s="115" t="s">
        <v>581</v>
      </c>
      <c r="C570" s="116" t="s">
        <v>193</v>
      </c>
      <c r="D570" s="117">
        <v>0</v>
      </c>
      <c r="E570" s="113">
        <v>3000</v>
      </c>
    </row>
    <row r="571" spans="1:5" ht="31.5" x14ac:dyDescent="0.25">
      <c r="A571" s="112" t="s">
        <v>341</v>
      </c>
      <c r="B571" s="115" t="s">
        <v>581</v>
      </c>
      <c r="C571" s="116" t="s">
        <v>342</v>
      </c>
      <c r="D571" s="117">
        <v>0</v>
      </c>
      <c r="E571" s="113">
        <v>3000</v>
      </c>
    </row>
    <row r="572" spans="1:5" x14ac:dyDescent="0.25">
      <c r="A572" s="112" t="s">
        <v>569</v>
      </c>
      <c r="B572" s="115" t="s">
        <v>581</v>
      </c>
      <c r="C572" s="116" t="s">
        <v>342</v>
      </c>
      <c r="D572" s="117">
        <v>1101</v>
      </c>
      <c r="E572" s="113">
        <v>3000</v>
      </c>
    </row>
    <row r="573" spans="1:5" ht="47.25" x14ac:dyDescent="0.25">
      <c r="A573" s="112" t="s">
        <v>582</v>
      </c>
      <c r="B573" s="115" t="s">
        <v>583</v>
      </c>
      <c r="C573" s="116" t="s">
        <v>193</v>
      </c>
      <c r="D573" s="117">
        <v>0</v>
      </c>
      <c r="E573" s="113">
        <v>795.9</v>
      </c>
    </row>
    <row r="574" spans="1:5" ht="16.5" customHeight="1" x14ac:dyDescent="0.25">
      <c r="A574" s="112" t="s">
        <v>200</v>
      </c>
      <c r="B574" s="115" t="s">
        <v>583</v>
      </c>
      <c r="C574" s="116" t="s">
        <v>201</v>
      </c>
      <c r="D574" s="117">
        <v>0</v>
      </c>
      <c r="E574" s="113">
        <v>795.9</v>
      </c>
    </row>
    <row r="575" spans="1:5" x14ac:dyDescent="0.25">
      <c r="A575" s="112" t="s">
        <v>569</v>
      </c>
      <c r="B575" s="115" t="s">
        <v>583</v>
      </c>
      <c r="C575" s="116" t="s">
        <v>201</v>
      </c>
      <c r="D575" s="117">
        <v>1101</v>
      </c>
      <c r="E575" s="113">
        <v>795.9</v>
      </c>
    </row>
    <row r="576" spans="1:5" x14ac:dyDescent="0.25">
      <c r="A576" s="112" t="s">
        <v>584</v>
      </c>
      <c r="B576" s="115" t="s">
        <v>585</v>
      </c>
      <c r="C576" s="116" t="s">
        <v>193</v>
      </c>
      <c r="D576" s="117">
        <v>0</v>
      </c>
      <c r="E576" s="113">
        <v>2228.5</v>
      </c>
    </row>
    <row r="577" spans="1:5" ht="31.5" x14ac:dyDescent="0.25">
      <c r="A577" s="112" t="s">
        <v>586</v>
      </c>
      <c r="B577" s="115" t="s">
        <v>587</v>
      </c>
      <c r="C577" s="116" t="s">
        <v>193</v>
      </c>
      <c r="D577" s="117">
        <v>0</v>
      </c>
      <c r="E577" s="113">
        <v>2228.5</v>
      </c>
    </row>
    <row r="578" spans="1:5" ht="47.25" x14ac:dyDescent="0.25">
      <c r="A578" s="112" t="s">
        <v>588</v>
      </c>
      <c r="B578" s="115" t="s">
        <v>589</v>
      </c>
      <c r="C578" s="116" t="s">
        <v>193</v>
      </c>
      <c r="D578" s="117">
        <v>0</v>
      </c>
      <c r="E578" s="113">
        <v>17</v>
      </c>
    </row>
    <row r="579" spans="1:5" x14ac:dyDescent="0.25">
      <c r="A579" s="112" t="s">
        <v>245</v>
      </c>
      <c r="B579" s="115" t="s">
        <v>589</v>
      </c>
      <c r="C579" s="116" t="s">
        <v>246</v>
      </c>
      <c r="D579" s="117">
        <v>0</v>
      </c>
      <c r="E579" s="113">
        <v>17</v>
      </c>
    </row>
    <row r="580" spans="1:5" x14ac:dyDescent="0.25">
      <c r="A580" s="112" t="s">
        <v>384</v>
      </c>
      <c r="B580" s="115" t="s">
        <v>589</v>
      </c>
      <c r="C580" s="116" t="s">
        <v>246</v>
      </c>
      <c r="D580" s="117">
        <v>1003</v>
      </c>
      <c r="E580" s="113">
        <v>17</v>
      </c>
    </row>
    <row r="581" spans="1:5" x14ac:dyDescent="0.25">
      <c r="A581" s="112" t="s">
        <v>590</v>
      </c>
      <c r="B581" s="115" t="s">
        <v>591</v>
      </c>
      <c r="C581" s="116" t="s">
        <v>193</v>
      </c>
      <c r="D581" s="117">
        <v>0</v>
      </c>
      <c r="E581" s="113">
        <v>2211.5</v>
      </c>
    </row>
    <row r="582" spans="1:5" x14ac:dyDescent="0.25">
      <c r="A582" s="112" t="s">
        <v>245</v>
      </c>
      <c r="B582" s="115" t="s">
        <v>591</v>
      </c>
      <c r="C582" s="116" t="s">
        <v>246</v>
      </c>
      <c r="D582" s="117">
        <v>0</v>
      </c>
      <c r="E582" s="113">
        <v>2211.5</v>
      </c>
    </row>
    <row r="583" spans="1:5" x14ac:dyDescent="0.25">
      <c r="A583" s="112" t="s">
        <v>384</v>
      </c>
      <c r="B583" s="115" t="s">
        <v>591</v>
      </c>
      <c r="C583" s="116" t="s">
        <v>246</v>
      </c>
      <c r="D583" s="117">
        <v>1003</v>
      </c>
      <c r="E583" s="113">
        <v>2211.5</v>
      </c>
    </row>
    <row r="584" spans="1:5" ht="47.25" x14ac:dyDescent="0.25">
      <c r="A584" s="112" t="s">
        <v>592</v>
      </c>
      <c r="B584" s="115" t="s">
        <v>593</v>
      </c>
      <c r="C584" s="116" t="s">
        <v>193</v>
      </c>
      <c r="D584" s="117">
        <v>0</v>
      </c>
      <c r="E584" s="113">
        <v>84</v>
      </c>
    </row>
    <row r="585" spans="1:5" ht="47.25" x14ac:dyDescent="0.25">
      <c r="A585" s="112" t="s">
        <v>594</v>
      </c>
      <c r="B585" s="115" t="s">
        <v>595</v>
      </c>
      <c r="C585" s="116" t="s">
        <v>193</v>
      </c>
      <c r="D585" s="117">
        <v>0</v>
      </c>
      <c r="E585" s="113">
        <v>84</v>
      </c>
    </row>
    <row r="586" spans="1:5" ht="31.5" x14ac:dyDescent="0.25">
      <c r="A586" s="112" t="s">
        <v>596</v>
      </c>
      <c r="B586" s="115" t="s">
        <v>597</v>
      </c>
      <c r="C586" s="116" t="s">
        <v>193</v>
      </c>
      <c r="D586" s="117">
        <v>0</v>
      </c>
      <c r="E586" s="113">
        <v>54</v>
      </c>
    </row>
    <row r="587" spans="1:5" ht="16.5" customHeight="1" x14ac:dyDescent="0.25">
      <c r="A587" s="112" t="s">
        <v>200</v>
      </c>
      <c r="B587" s="115" t="s">
        <v>597</v>
      </c>
      <c r="C587" s="116" t="s">
        <v>201</v>
      </c>
      <c r="D587" s="117">
        <v>0</v>
      </c>
      <c r="E587" s="113">
        <v>54</v>
      </c>
    </row>
    <row r="588" spans="1:5" x14ac:dyDescent="0.25">
      <c r="A588" s="112" t="s">
        <v>291</v>
      </c>
      <c r="B588" s="115" t="s">
        <v>597</v>
      </c>
      <c r="C588" s="116" t="s">
        <v>201</v>
      </c>
      <c r="D588" s="117">
        <v>707</v>
      </c>
      <c r="E588" s="113">
        <v>54</v>
      </c>
    </row>
    <row r="589" spans="1:5" ht="31.5" x14ac:dyDescent="0.25">
      <c r="A589" s="112" t="s">
        <v>598</v>
      </c>
      <c r="B589" s="115" t="s">
        <v>599</v>
      </c>
      <c r="C589" s="116" t="s">
        <v>193</v>
      </c>
      <c r="D589" s="117">
        <v>0</v>
      </c>
      <c r="E589" s="113">
        <v>30</v>
      </c>
    </row>
    <row r="590" spans="1:5" ht="16.5" customHeight="1" x14ac:dyDescent="0.25">
      <c r="A590" s="112" t="s">
        <v>200</v>
      </c>
      <c r="B590" s="115" t="s">
        <v>599</v>
      </c>
      <c r="C590" s="116" t="s">
        <v>201</v>
      </c>
      <c r="D590" s="117">
        <v>0</v>
      </c>
      <c r="E590" s="113">
        <v>30</v>
      </c>
    </row>
    <row r="591" spans="1:5" x14ac:dyDescent="0.25">
      <c r="A591" s="112" t="s">
        <v>291</v>
      </c>
      <c r="B591" s="115" t="s">
        <v>599</v>
      </c>
      <c r="C591" s="116" t="s">
        <v>201</v>
      </c>
      <c r="D591" s="117">
        <v>707</v>
      </c>
      <c r="E591" s="113">
        <v>30</v>
      </c>
    </row>
    <row r="592" spans="1:5" ht="31.5" x14ac:dyDescent="0.25">
      <c r="A592" s="112" t="s">
        <v>600</v>
      </c>
      <c r="B592" s="115" t="s">
        <v>601</v>
      </c>
      <c r="C592" s="116" t="s">
        <v>193</v>
      </c>
      <c r="D592" s="117">
        <v>0</v>
      </c>
      <c r="E592" s="113">
        <v>50</v>
      </c>
    </row>
    <row r="593" spans="1:5" ht="31.5" x14ac:dyDescent="0.25">
      <c r="A593" s="112" t="s">
        <v>602</v>
      </c>
      <c r="B593" s="115" t="s">
        <v>603</v>
      </c>
      <c r="C593" s="116" t="s">
        <v>193</v>
      </c>
      <c r="D593" s="117">
        <v>0</v>
      </c>
      <c r="E593" s="113">
        <v>45</v>
      </c>
    </row>
    <row r="594" spans="1:5" ht="31.5" x14ac:dyDescent="0.25">
      <c r="A594" s="112" t="s">
        <v>604</v>
      </c>
      <c r="B594" s="115" t="s">
        <v>605</v>
      </c>
      <c r="C594" s="116" t="s">
        <v>193</v>
      </c>
      <c r="D594" s="117">
        <v>0</v>
      </c>
      <c r="E594" s="113">
        <v>20</v>
      </c>
    </row>
    <row r="595" spans="1:5" ht="16.5" customHeight="1" x14ac:dyDescent="0.25">
      <c r="A595" s="112" t="s">
        <v>200</v>
      </c>
      <c r="B595" s="115" t="s">
        <v>605</v>
      </c>
      <c r="C595" s="116" t="s">
        <v>201</v>
      </c>
      <c r="D595" s="117">
        <v>0</v>
      </c>
      <c r="E595" s="113">
        <v>20</v>
      </c>
    </row>
    <row r="596" spans="1:5" x14ac:dyDescent="0.25">
      <c r="A596" s="112" t="s">
        <v>385</v>
      </c>
      <c r="B596" s="115" t="s">
        <v>605</v>
      </c>
      <c r="C596" s="116" t="s">
        <v>201</v>
      </c>
      <c r="D596" s="117">
        <v>412</v>
      </c>
      <c r="E596" s="113">
        <v>20</v>
      </c>
    </row>
    <row r="597" spans="1:5" ht="31.5" x14ac:dyDescent="0.25">
      <c r="A597" s="112" t="s">
        <v>606</v>
      </c>
      <c r="B597" s="115" t="s">
        <v>607</v>
      </c>
      <c r="C597" s="116" t="s">
        <v>193</v>
      </c>
      <c r="D597" s="117">
        <v>0</v>
      </c>
      <c r="E597" s="113">
        <v>25</v>
      </c>
    </row>
    <row r="598" spans="1:5" ht="16.5" customHeight="1" x14ac:dyDescent="0.25">
      <c r="A598" s="112" t="s">
        <v>200</v>
      </c>
      <c r="B598" s="115" t="s">
        <v>607</v>
      </c>
      <c r="C598" s="116" t="s">
        <v>201</v>
      </c>
      <c r="D598" s="117">
        <v>0</v>
      </c>
      <c r="E598" s="113">
        <v>25</v>
      </c>
    </row>
    <row r="599" spans="1:5" x14ac:dyDescent="0.25">
      <c r="A599" s="112" t="s">
        <v>385</v>
      </c>
      <c r="B599" s="115" t="s">
        <v>607</v>
      </c>
      <c r="C599" s="116" t="s">
        <v>201</v>
      </c>
      <c r="D599" s="117">
        <v>412</v>
      </c>
      <c r="E599" s="113">
        <v>25</v>
      </c>
    </row>
    <row r="600" spans="1:5" ht="31.5" x14ac:dyDescent="0.25">
      <c r="A600" s="112" t="s">
        <v>608</v>
      </c>
      <c r="B600" s="115" t="s">
        <v>609</v>
      </c>
      <c r="C600" s="116" t="s">
        <v>193</v>
      </c>
      <c r="D600" s="117">
        <v>0</v>
      </c>
      <c r="E600" s="113">
        <v>5</v>
      </c>
    </row>
    <row r="601" spans="1:5" ht="31.5" x14ac:dyDescent="0.25">
      <c r="A601" s="112" t="s">
        <v>610</v>
      </c>
      <c r="B601" s="115" t="s">
        <v>611</v>
      </c>
      <c r="C601" s="116" t="s">
        <v>193</v>
      </c>
      <c r="D601" s="117">
        <v>0</v>
      </c>
      <c r="E601" s="113">
        <v>5</v>
      </c>
    </row>
    <row r="602" spans="1:5" ht="16.5" customHeight="1" x14ac:dyDescent="0.25">
      <c r="A602" s="112" t="s">
        <v>200</v>
      </c>
      <c r="B602" s="115" t="s">
        <v>611</v>
      </c>
      <c r="C602" s="116" t="s">
        <v>201</v>
      </c>
      <c r="D602" s="117">
        <v>0</v>
      </c>
      <c r="E602" s="113">
        <v>5</v>
      </c>
    </row>
    <row r="603" spans="1:5" x14ac:dyDescent="0.25">
      <c r="A603" s="112" t="s">
        <v>385</v>
      </c>
      <c r="B603" s="115" t="s">
        <v>611</v>
      </c>
      <c r="C603" s="116" t="s">
        <v>201</v>
      </c>
      <c r="D603" s="117">
        <v>412</v>
      </c>
      <c r="E603" s="113">
        <v>5</v>
      </c>
    </row>
    <row r="604" spans="1:5" s="120" customFormat="1" ht="31.5" x14ac:dyDescent="0.25">
      <c r="A604" s="110" t="s">
        <v>612</v>
      </c>
      <c r="B604" s="121" t="s">
        <v>613</v>
      </c>
      <c r="C604" s="122" t="s">
        <v>193</v>
      </c>
      <c r="D604" s="123">
        <v>0</v>
      </c>
      <c r="E604" s="111">
        <v>138.19999999999999</v>
      </c>
    </row>
    <row r="605" spans="1:5" ht="31.5" x14ac:dyDescent="0.25">
      <c r="A605" s="112" t="s">
        <v>614</v>
      </c>
      <c r="B605" s="115" t="s">
        <v>615</v>
      </c>
      <c r="C605" s="116" t="s">
        <v>193</v>
      </c>
      <c r="D605" s="117">
        <v>0</v>
      </c>
      <c r="E605" s="113">
        <v>138.19999999999999</v>
      </c>
    </row>
    <row r="606" spans="1:5" ht="47.25" x14ac:dyDescent="0.25">
      <c r="A606" s="112" t="s">
        <v>616</v>
      </c>
      <c r="B606" s="115" t="s">
        <v>617</v>
      </c>
      <c r="C606" s="116" t="s">
        <v>193</v>
      </c>
      <c r="D606" s="117">
        <v>0</v>
      </c>
      <c r="E606" s="113">
        <v>63.2</v>
      </c>
    </row>
    <row r="607" spans="1:5" x14ac:dyDescent="0.25">
      <c r="A607" s="112" t="s">
        <v>245</v>
      </c>
      <c r="B607" s="115" t="s">
        <v>617</v>
      </c>
      <c r="C607" s="116" t="s">
        <v>246</v>
      </c>
      <c r="D607" s="117">
        <v>0</v>
      </c>
      <c r="E607" s="113">
        <v>63.2</v>
      </c>
    </row>
    <row r="608" spans="1:5" x14ac:dyDescent="0.25">
      <c r="A608" s="112" t="s">
        <v>618</v>
      </c>
      <c r="B608" s="115" t="s">
        <v>617</v>
      </c>
      <c r="C608" s="116" t="s">
        <v>246</v>
      </c>
      <c r="D608" s="117">
        <v>909</v>
      </c>
      <c r="E608" s="113">
        <v>63.2</v>
      </c>
    </row>
    <row r="609" spans="1:5" ht="31.5" x14ac:dyDescent="0.25">
      <c r="A609" s="112" t="s">
        <v>619</v>
      </c>
      <c r="B609" s="115" t="s">
        <v>620</v>
      </c>
      <c r="C609" s="116" t="s">
        <v>193</v>
      </c>
      <c r="D609" s="117">
        <v>0</v>
      </c>
      <c r="E609" s="113">
        <v>25</v>
      </c>
    </row>
    <row r="610" spans="1:5" ht="16.5" customHeight="1" x14ac:dyDescent="0.25">
      <c r="A610" s="112" t="s">
        <v>200</v>
      </c>
      <c r="B610" s="115" t="s">
        <v>620</v>
      </c>
      <c r="C610" s="116" t="s">
        <v>201</v>
      </c>
      <c r="D610" s="117">
        <v>0</v>
      </c>
      <c r="E610" s="113">
        <v>25</v>
      </c>
    </row>
    <row r="611" spans="1:5" x14ac:dyDescent="0.25">
      <c r="A611" s="112" t="s">
        <v>618</v>
      </c>
      <c r="B611" s="115" t="s">
        <v>620</v>
      </c>
      <c r="C611" s="116" t="s">
        <v>201</v>
      </c>
      <c r="D611" s="117">
        <v>909</v>
      </c>
      <c r="E611" s="113">
        <v>25</v>
      </c>
    </row>
    <row r="612" spans="1:5" x14ac:dyDescent="0.25">
      <c r="A612" s="112" t="s">
        <v>621</v>
      </c>
      <c r="B612" s="115" t="s">
        <v>622</v>
      </c>
      <c r="C612" s="116" t="s">
        <v>193</v>
      </c>
      <c r="D612" s="117">
        <v>0</v>
      </c>
      <c r="E612" s="113">
        <v>50</v>
      </c>
    </row>
    <row r="613" spans="1:5" ht="16.5" customHeight="1" x14ac:dyDescent="0.25">
      <c r="A613" s="112" t="s">
        <v>200</v>
      </c>
      <c r="B613" s="115" t="s">
        <v>622</v>
      </c>
      <c r="C613" s="116" t="s">
        <v>201</v>
      </c>
      <c r="D613" s="117">
        <v>0</v>
      </c>
      <c r="E613" s="113">
        <v>50</v>
      </c>
    </row>
    <row r="614" spans="1:5" x14ac:dyDescent="0.25">
      <c r="A614" s="112" t="s">
        <v>618</v>
      </c>
      <c r="B614" s="115" t="s">
        <v>622</v>
      </c>
      <c r="C614" s="116" t="s">
        <v>201</v>
      </c>
      <c r="D614" s="117">
        <v>909</v>
      </c>
      <c r="E614" s="113">
        <v>50</v>
      </c>
    </row>
    <row r="615" spans="1:5" s="120" customFormat="1" ht="31.5" x14ac:dyDescent="0.25">
      <c r="A615" s="110" t="s">
        <v>623</v>
      </c>
      <c r="B615" s="121" t="s">
        <v>624</v>
      </c>
      <c r="C615" s="122" t="s">
        <v>193</v>
      </c>
      <c r="D615" s="123">
        <v>0</v>
      </c>
      <c r="E615" s="111">
        <v>340</v>
      </c>
    </row>
    <row r="616" spans="1:5" ht="31.5" x14ac:dyDescent="0.25">
      <c r="A616" s="112" t="s">
        <v>625</v>
      </c>
      <c r="B616" s="115" t="s">
        <v>626</v>
      </c>
      <c r="C616" s="116" t="s">
        <v>193</v>
      </c>
      <c r="D616" s="117">
        <v>0</v>
      </c>
      <c r="E616" s="113">
        <v>145</v>
      </c>
    </row>
    <row r="617" spans="1:5" ht="47.25" x14ac:dyDescent="0.25">
      <c r="A617" s="112" t="s">
        <v>627</v>
      </c>
      <c r="B617" s="115" t="s">
        <v>628</v>
      </c>
      <c r="C617" s="116" t="s">
        <v>193</v>
      </c>
      <c r="D617" s="117">
        <v>0</v>
      </c>
      <c r="E617" s="113">
        <v>140</v>
      </c>
    </row>
    <row r="618" spans="1:5" ht="31.5" x14ac:dyDescent="0.25">
      <c r="A618" s="112" t="s">
        <v>629</v>
      </c>
      <c r="B618" s="115" t="s">
        <v>630</v>
      </c>
      <c r="C618" s="116" t="s">
        <v>193</v>
      </c>
      <c r="D618" s="117">
        <v>0</v>
      </c>
      <c r="E618" s="113">
        <v>140</v>
      </c>
    </row>
    <row r="619" spans="1:5" ht="16.5" customHeight="1" x14ac:dyDescent="0.25">
      <c r="A619" s="112" t="s">
        <v>200</v>
      </c>
      <c r="B619" s="115" t="s">
        <v>630</v>
      </c>
      <c r="C619" s="116" t="s">
        <v>201</v>
      </c>
      <c r="D619" s="117">
        <v>0</v>
      </c>
      <c r="E619" s="113">
        <v>140</v>
      </c>
    </row>
    <row r="620" spans="1:5" x14ac:dyDescent="0.25">
      <c r="A620" s="112" t="s">
        <v>301</v>
      </c>
      <c r="B620" s="115" t="s">
        <v>630</v>
      </c>
      <c r="C620" s="116" t="s">
        <v>201</v>
      </c>
      <c r="D620" s="117">
        <v>801</v>
      </c>
      <c r="E620" s="113">
        <v>140</v>
      </c>
    </row>
    <row r="621" spans="1:5" ht="63" x14ac:dyDescent="0.25">
      <c r="A621" s="112" t="s">
        <v>631</v>
      </c>
      <c r="B621" s="115" t="s">
        <v>632</v>
      </c>
      <c r="C621" s="116" t="s">
        <v>193</v>
      </c>
      <c r="D621" s="117">
        <v>0</v>
      </c>
      <c r="E621" s="113">
        <v>5</v>
      </c>
    </row>
    <row r="622" spans="1:5" ht="31.5" x14ac:dyDescent="0.25">
      <c r="A622" s="112" t="s">
        <v>633</v>
      </c>
      <c r="B622" s="115" t="s">
        <v>634</v>
      </c>
      <c r="C622" s="116" t="s">
        <v>193</v>
      </c>
      <c r="D622" s="117">
        <v>0</v>
      </c>
      <c r="E622" s="113">
        <v>5</v>
      </c>
    </row>
    <row r="623" spans="1:5" ht="16.5" customHeight="1" x14ac:dyDescent="0.25">
      <c r="A623" s="112" t="s">
        <v>200</v>
      </c>
      <c r="B623" s="115" t="s">
        <v>634</v>
      </c>
      <c r="C623" s="116" t="s">
        <v>201</v>
      </c>
      <c r="D623" s="117">
        <v>0</v>
      </c>
      <c r="E623" s="113">
        <v>5</v>
      </c>
    </row>
    <row r="624" spans="1:5" x14ac:dyDescent="0.25">
      <c r="A624" s="112" t="s">
        <v>635</v>
      </c>
      <c r="B624" s="115" t="s">
        <v>634</v>
      </c>
      <c r="C624" s="116" t="s">
        <v>201</v>
      </c>
      <c r="D624" s="117">
        <v>1006</v>
      </c>
      <c r="E624" s="113">
        <v>5</v>
      </c>
    </row>
    <row r="625" spans="1:5" ht="30.75" customHeight="1" x14ac:dyDescent="0.25">
      <c r="A625" s="112" t="s">
        <v>636</v>
      </c>
      <c r="B625" s="115" t="s">
        <v>637</v>
      </c>
      <c r="C625" s="116" t="s">
        <v>193</v>
      </c>
      <c r="D625" s="117">
        <v>0</v>
      </c>
      <c r="E625" s="113">
        <v>195</v>
      </c>
    </row>
    <row r="626" spans="1:5" ht="31.5" x14ac:dyDescent="0.25">
      <c r="A626" s="112" t="s">
        <v>638</v>
      </c>
      <c r="B626" s="115" t="s">
        <v>639</v>
      </c>
      <c r="C626" s="116" t="s">
        <v>193</v>
      </c>
      <c r="D626" s="117">
        <v>0</v>
      </c>
      <c r="E626" s="113">
        <v>195</v>
      </c>
    </row>
    <row r="627" spans="1:5" x14ac:dyDescent="0.25">
      <c r="A627" s="112" t="s">
        <v>644</v>
      </c>
      <c r="B627" s="115" t="s">
        <v>645</v>
      </c>
      <c r="C627" s="116" t="s">
        <v>193</v>
      </c>
      <c r="D627" s="117">
        <v>0</v>
      </c>
      <c r="E627" s="113">
        <v>48</v>
      </c>
    </row>
    <row r="628" spans="1:5" ht="16.5" customHeight="1" x14ac:dyDescent="0.25">
      <c r="A628" s="112" t="s">
        <v>200</v>
      </c>
      <c r="B628" s="115" t="s">
        <v>645</v>
      </c>
      <c r="C628" s="116" t="s">
        <v>201</v>
      </c>
      <c r="D628" s="117">
        <v>0</v>
      </c>
      <c r="E628" s="113">
        <v>48</v>
      </c>
    </row>
    <row r="629" spans="1:5" x14ac:dyDescent="0.25">
      <c r="A629" s="112" t="s">
        <v>635</v>
      </c>
      <c r="B629" s="115" t="s">
        <v>645</v>
      </c>
      <c r="C629" s="116" t="s">
        <v>201</v>
      </c>
      <c r="D629" s="117">
        <v>1006</v>
      </c>
      <c r="E629" s="113">
        <v>48</v>
      </c>
    </row>
    <row r="630" spans="1:5" ht="31.5" x14ac:dyDescent="0.25">
      <c r="A630" s="112" t="s">
        <v>646</v>
      </c>
      <c r="B630" s="115" t="s">
        <v>647</v>
      </c>
      <c r="C630" s="116" t="s">
        <v>193</v>
      </c>
      <c r="D630" s="117">
        <v>0</v>
      </c>
      <c r="E630" s="113">
        <v>39</v>
      </c>
    </row>
    <row r="631" spans="1:5" ht="16.5" customHeight="1" x14ac:dyDescent="0.25">
      <c r="A631" s="112" t="s">
        <v>200</v>
      </c>
      <c r="B631" s="115" t="s">
        <v>647</v>
      </c>
      <c r="C631" s="116" t="s">
        <v>201</v>
      </c>
      <c r="D631" s="117">
        <v>0</v>
      </c>
      <c r="E631" s="113">
        <v>39</v>
      </c>
    </row>
    <row r="632" spans="1:5" x14ac:dyDescent="0.25">
      <c r="A632" s="112" t="s">
        <v>635</v>
      </c>
      <c r="B632" s="115" t="s">
        <v>647</v>
      </c>
      <c r="C632" s="116" t="s">
        <v>201</v>
      </c>
      <c r="D632" s="117">
        <v>1006</v>
      </c>
      <c r="E632" s="113">
        <v>39</v>
      </c>
    </row>
    <row r="633" spans="1:5" x14ac:dyDescent="0.25">
      <c r="A633" s="112" t="s">
        <v>648</v>
      </c>
      <c r="B633" s="115" t="s">
        <v>649</v>
      </c>
      <c r="C633" s="116" t="s">
        <v>193</v>
      </c>
      <c r="D633" s="117">
        <v>0</v>
      </c>
      <c r="E633" s="113">
        <v>2</v>
      </c>
    </row>
    <row r="634" spans="1:5" ht="16.5" customHeight="1" x14ac:dyDescent="0.25">
      <c r="A634" s="112" t="s">
        <v>200</v>
      </c>
      <c r="B634" s="115" t="s">
        <v>649</v>
      </c>
      <c r="C634" s="116" t="s">
        <v>201</v>
      </c>
      <c r="D634" s="117">
        <v>0</v>
      </c>
      <c r="E634" s="113">
        <v>2</v>
      </c>
    </row>
    <row r="635" spans="1:5" x14ac:dyDescent="0.25">
      <c r="A635" s="112" t="s">
        <v>635</v>
      </c>
      <c r="B635" s="115" t="s">
        <v>649</v>
      </c>
      <c r="C635" s="116" t="s">
        <v>201</v>
      </c>
      <c r="D635" s="117">
        <v>1006</v>
      </c>
      <c r="E635" s="113">
        <v>2</v>
      </c>
    </row>
    <row r="636" spans="1:5" ht="31.5" x14ac:dyDescent="0.25">
      <c r="A636" s="112" t="s">
        <v>650</v>
      </c>
      <c r="B636" s="115" t="s">
        <v>651</v>
      </c>
      <c r="C636" s="116" t="s">
        <v>193</v>
      </c>
      <c r="D636" s="117">
        <v>0</v>
      </c>
      <c r="E636" s="113">
        <v>11</v>
      </c>
    </row>
    <row r="637" spans="1:5" ht="16.5" customHeight="1" x14ac:dyDescent="0.25">
      <c r="A637" s="112" t="s">
        <v>200</v>
      </c>
      <c r="B637" s="115" t="s">
        <v>651</v>
      </c>
      <c r="C637" s="116" t="s">
        <v>201</v>
      </c>
      <c r="D637" s="117">
        <v>0</v>
      </c>
      <c r="E637" s="113">
        <v>11</v>
      </c>
    </row>
    <row r="638" spans="1:5" x14ac:dyDescent="0.25">
      <c r="A638" s="112" t="s">
        <v>635</v>
      </c>
      <c r="B638" s="115" t="s">
        <v>651</v>
      </c>
      <c r="C638" s="116" t="s">
        <v>201</v>
      </c>
      <c r="D638" s="117">
        <v>1006</v>
      </c>
      <c r="E638" s="113">
        <v>11</v>
      </c>
    </row>
    <row r="639" spans="1:5" ht="63" x14ac:dyDescent="0.25">
      <c r="A639" s="112" t="s">
        <v>652</v>
      </c>
      <c r="B639" s="115" t="s">
        <v>653</v>
      </c>
      <c r="C639" s="116" t="s">
        <v>193</v>
      </c>
      <c r="D639" s="117">
        <v>0</v>
      </c>
      <c r="E639" s="113">
        <v>95</v>
      </c>
    </row>
    <row r="640" spans="1:5" ht="16.5" customHeight="1" x14ac:dyDescent="0.25">
      <c r="A640" s="112" t="s">
        <v>200</v>
      </c>
      <c r="B640" s="115" t="s">
        <v>653</v>
      </c>
      <c r="C640" s="116" t="s">
        <v>201</v>
      </c>
      <c r="D640" s="117">
        <v>0</v>
      </c>
      <c r="E640" s="113">
        <v>95</v>
      </c>
    </row>
    <row r="641" spans="1:5" x14ac:dyDescent="0.25">
      <c r="A641" s="112" t="s">
        <v>635</v>
      </c>
      <c r="B641" s="115" t="s">
        <v>653</v>
      </c>
      <c r="C641" s="116" t="s">
        <v>201</v>
      </c>
      <c r="D641" s="117">
        <v>1006</v>
      </c>
      <c r="E641" s="113">
        <v>95</v>
      </c>
    </row>
    <row r="642" spans="1:5" x14ac:dyDescent="0.25">
      <c r="A642" s="112" t="s">
        <v>654</v>
      </c>
      <c r="B642" s="115" t="s">
        <v>655</v>
      </c>
      <c r="C642" s="116" t="s">
        <v>193</v>
      </c>
      <c r="D642" s="117">
        <v>0</v>
      </c>
      <c r="E642" s="113">
        <v>8613.4</v>
      </c>
    </row>
    <row r="643" spans="1:5" ht="31.5" x14ac:dyDescent="0.25">
      <c r="A643" s="112" t="s">
        <v>656</v>
      </c>
      <c r="B643" s="115" t="s">
        <v>657</v>
      </c>
      <c r="C643" s="116" t="s">
        <v>193</v>
      </c>
      <c r="D643" s="117">
        <v>0</v>
      </c>
      <c r="E643" s="113">
        <v>2070.6</v>
      </c>
    </row>
    <row r="644" spans="1:5" x14ac:dyDescent="0.25">
      <c r="A644" s="112" t="s">
        <v>658</v>
      </c>
      <c r="B644" s="115" t="s">
        <v>659</v>
      </c>
      <c r="C644" s="116" t="s">
        <v>193</v>
      </c>
      <c r="D644" s="117">
        <v>0</v>
      </c>
      <c r="E644" s="113">
        <v>1471.4</v>
      </c>
    </row>
    <row r="645" spans="1:5" ht="123.75" customHeight="1" x14ac:dyDescent="0.25">
      <c r="A645" s="112" t="s">
        <v>265</v>
      </c>
      <c r="B645" s="115" t="s">
        <v>660</v>
      </c>
      <c r="C645" s="116" t="s">
        <v>193</v>
      </c>
      <c r="D645" s="117">
        <v>0</v>
      </c>
      <c r="E645" s="113">
        <v>1471.4</v>
      </c>
    </row>
    <row r="646" spans="1:5" ht="48" customHeight="1" x14ac:dyDescent="0.25">
      <c r="A646" s="112" t="s">
        <v>214</v>
      </c>
      <c r="B646" s="115" t="s">
        <v>660</v>
      </c>
      <c r="C646" s="116" t="s">
        <v>215</v>
      </c>
      <c r="D646" s="117">
        <v>0</v>
      </c>
      <c r="E646" s="113">
        <v>1471.4</v>
      </c>
    </row>
    <row r="647" spans="1:5" ht="47.25" x14ac:dyDescent="0.25">
      <c r="A647" s="112" t="s">
        <v>661</v>
      </c>
      <c r="B647" s="115" t="s">
        <v>660</v>
      </c>
      <c r="C647" s="116" t="s">
        <v>215</v>
      </c>
      <c r="D647" s="117">
        <v>103</v>
      </c>
      <c r="E647" s="113">
        <v>1471.4</v>
      </c>
    </row>
    <row r="648" spans="1:5" ht="31.5" x14ac:dyDescent="0.25">
      <c r="A648" s="112" t="s">
        <v>662</v>
      </c>
      <c r="B648" s="115" t="s">
        <v>663</v>
      </c>
      <c r="C648" s="116" t="s">
        <v>193</v>
      </c>
      <c r="D648" s="117">
        <v>0</v>
      </c>
      <c r="E648" s="113">
        <v>599.20000000000005</v>
      </c>
    </row>
    <row r="649" spans="1:5" x14ac:dyDescent="0.25">
      <c r="A649" s="112" t="s">
        <v>333</v>
      </c>
      <c r="B649" s="115" t="s">
        <v>664</v>
      </c>
      <c r="C649" s="116" t="s">
        <v>193</v>
      </c>
      <c r="D649" s="117">
        <v>0</v>
      </c>
      <c r="E649" s="113">
        <v>10.4</v>
      </c>
    </row>
    <row r="650" spans="1:5" ht="48" customHeight="1" x14ac:dyDescent="0.25">
      <c r="A650" s="112" t="s">
        <v>214</v>
      </c>
      <c r="B650" s="115" t="s">
        <v>664</v>
      </c>
      <c r="C650" s="116" t="s">
        <v>215</v>
      </c>
      <c r="D650" s="117">
        <v>0</v>
      </c>
      <c r="E650" s="113">
        <v>2.5</v>
      </c>
    </row>
    <row r="651" spans="1:5" ht="47.25" x14ac:dyDescent="0.25">
      <c r="A651" s="112" t="s">
        <v>661</v>
      </c>
      <c r="B651" s="115" t="s">
        <v>664</v>
      </c>
      <c r="C651" s="116" t="s">
        <v>215</v>
      </c>
      <c r="D651" s="117">
        <v>103</v>
      </c>
      <c r="E651" s="113">
        <v>2.5</v>
      </c>
    </row>
    <row r="652" spans="1:5" ht="16.5" customHeight="1" x14ac:dyDescent="0.25">
      <c r="A652" s="112" t="s">
        <v>200</v>
      </c>
      <c r="B652" s="115" t="s">
        <v>664</v>
      </c>
      <c r="C652" s="116" t="s">
        <v>201</v>
      </c>
      <c r="D652" s="117">
        <v>0</v>
      </c>
      <c r="E652" s="113">
        <v>7.9</v>
      </c>
    </row>
    <row r="653" spans="1:5" ht="47.25" x14ac:dyDescent="0.25">
      <c r="A653" s="112" t="s">
        <v>661</v>
      </c>
      <c r="B653" s="115" t="s">
        <v>664</v>
      </c>
      <c r="C653" s="116" t="s">
        <v>201</v>
      </c>
      <c r="D653" s="117">
        <v>103</v>
      </c>
      <c r="E653" s="113">
        <v>7.9</v>
      </c>
    </row>
    <row r="654" spans="1:5" ht="123.75" customHeight="1" x14ac:dyDescent="0.25">
      <c r="A654" s="112" t="s">
        <v>265</v>
      </c>
      <c r="B654" s="115" t="s">
        <v>665</v>
      </c>
      <c r="C654" s="116" t="s">
        <v>193</v>
      </c>
      <c r="D654" s="117">
        <v>0</v>
      </c>
      <c r="E654" s="113">
        <v>588.79999999999995</v>
      </c>
    </row>
    <row r="655" spans="1:5" ht="48" customHeight="1" x14ac:dyDescent="0.25">
      <c r="A655" s="112" t="s">
        <v>214</v>
      </c>
      <c r="B655" s="115" t="s">
        <v>665</v>
      </c>
      <c r="C655" s="116" t="s">
        <v>215</v>
      </c>
      <c r="D655" s="117">
        <v>0</v>
      </c>
      <c r="E655" s="113">
        <v>588.79999999999995</v>
      </c>
    </row>
    <row r="656" spans="1:5" ht="47.25" x14ac:dyDescent="0.25">
      <c r="A656" s="112" t="s">
        <v>661</v>
      </c>
      <c r="B656" s="115" t="s">
        <v>665</v>
      </c>
      <c r="C656" s="116" t="s">
        <v>215</v>
      </c>
      <c r="D656" s="117">
        <v>103</v>
      </c>
      <c r="E656" s="113">
        <v>588.79999999999995</v>
      </c>
    </row>
    <row r="657" spans="1:5" ht="31.5" x14ac:dyDescent="0.25">
      <c r="A657" s="112" t="s">
        <v>666</v>
      </c>
      <c r="B657" s="115" t="s">
        <v>667</v>
      </c>
      <c r="C657" s="116" t="s">
        <v>193</v>
      </c>
      <c r="D657" s="117">
        <v>0</v>
      </c>
      <c r="E657" s="113">
        <v>3898.8</v>
      </c>
    </row>
    <row r="658" spans="1:5" x14ac:dyDescent="0.25">
      <c r="A658" s="112" t="s">
        <v>668</v>
      </c>
      <c r="B658" s="115" t="s">
        <v>669</v>
      </c>
      <c r="C658" s="116" t="s">
        <v>193</v>
      </c>
      <c r="D658" s="117">
        <v>0</v>
      </c>
      <c r="E658" s="113">
        <v>1687.5</v>
      </c>
    </row>
    <row r="659" spans="1:5" ht="123.75" customHeight="1" x14ac:dyDescent="0.25">
      <c r="A659" s="112" t="s">
        <v>265</v>
      </c>
      <c r="B659" s="115" t="s">
        <v>670</v>
      </c>
      <c r="C659" s="116" t="s">
        <v>193</v>
      </c>
      <c r="D659" s="117">
        <v>0</v>
      </c>
      <c r="E659" s="113">
        <v>1687.5</v>
      </c>
    </row>
    <row r="660" spans="1:5" ht="48" customHeight="1" x14ac:dyDescent="0.25">
      <c r="A660" s="112" t="s">
        <v>214</v>
      </c>
      <c r="B660" s="115" t="s">
        <v>670</v>
      </c>
      <c r="C660" s="116" t="s">
        <v>215</v>
      </c>
      <c r="D660" s="117">
        <v>0</v>
      </c>
      <c r="E660" s="113">
        <v>1687.5</v>
      </c>
    </row>
    <row r="661" spans="1:5" ht="31.5" x14ac:dyDescent="0.25">
      <c r="A661" s="112" t="s">
        <v>394</v>
      </c>
      <c r="B661" s="115" t="s">
        <v>670</v>
      </c>
      <c r="C661" s="116" t="s">
        <v>215</v>
      </c>
      <c r="D661" s="117">
        <v>106</v>
      </c>
      <c r="E661" s="113">
        <v>1687.5</v>
      </c>
    </row>
    <row r="662" spans="1:5" ht="31.5" x14ac:dyDescent="0.25">
      <c r="A662" s="112" t="s">
        <v>671</v>
      </c>
      <c r="B662" s="115" t="s">
        <v>672</v>
      </c>
      <c r="C662" s="116" t="s">
        <v>193</v>
      </c>
      <c r="D662" s="117">
        <v>0</v>
      </c>
      <c r="E662" s="113">
        <v>2211.3000000000002</v>
      </c>
    </row>
    <row r="663" spans="1:5" x14ac:dyDescent="0.25">
      <c r="A663" s="112" t="s">
        <v>206</v>
      </c>
      <c r="B663" s="115" t="s">
        <v>807</v>
      </c>
      <c r="C663" s="116" t="s">
        <v>193</v>
      </c>
      <c r="D663" s="117">
        <v>0</v>
      </c>
      <c r="E663" s="113">
        <v>10</v>
      </c>
    </row>
    <row r="664" spans="1:5" ht="16.5" customHeight="1" x14ac:dyDescent="0.25">
      <c r="A664" s="112" t="s">
        <v>200</v>
      </c>
      <c r="B664" s="115" t="s">
        <v>807</v>
      </c>
      <c r="C664" s="116" t="s">
        <v>201</v>
      </c>
      <c r="D664" s="117">
        <v>0</v>
      </c>
      <c r="E664" s="113">
        <v>10</v>
      </c>
    </row>
    <row r="665" spans="1:5" ht="19.5" customHeight="1" x14ac:dyDescent="0.25">
      <c r="A665" s="112" t="s">
        <v>207</v>
      </c>
      <c r="B665" s="115" t="s">
        <v>807</v>
      </c>
      <c r="C665" s="116" t="s">
        <v>201</v>
      </c>
      <c r="D665" s="117">
        <v>705</v>
      </c>
      <c r="E665" s="113">
        <v>10</v>
      </c>
    </row>
    <row r="666" spans="1:5" x14ac:dyDescent="0.25">
      <c r="A666" s="112" t="s">
        <v>333</v>
      </c>
      <c r="B666" s="115" t="s">
        <v>673</v>
      </c>
      <c r="C666" s="116" t="s">
        <v>193</v>
      </c>
      <c r="D666" s="117">
        <v>0</v>
      </c>
      <c r="E666" s="113">
        <v>475.1</v>
      </c>
    </row>
    <row r="667" spans="1:5" ht="48" customHeight="1" x14ac:dyDescent="0.25">
      <c r="A667" s="112" t="s">
        <v>214</v>
      </c>
      <c r="B667" s="115" t="s">
        <v>673</v>
      </c>
      <c r="C667" s="116" t="s">
        <v>215</v>
      </c>
      <c r="D667" s="117">
        <v>0</v>
      </c>
      <c r="E667" s="113">
        <v>457.7</v>
      </c>
    </row>
    <row r="668" spans="1:5" ht="31.5" x14ac:dyDescent="0.25">
      <c r="A668" s="112" t="s">
        <v>394</v>
      </c>
      <c r="B668" s="115" t="s">
        <v>673</v>
      </c>
      <c r="C668" s="116" t="s">
        <v>215</v>
      </c>
      <c r="D668" s="117">
        <v>106</v>
      </c>
      <c r="E668" s="113">
        <v>457.7</v>
      </c>
    </row>
    <row r="669" spans="1:5" ht="16.5" customHeight="1" x14ac:dyDescent="0.25">
      <c r="A669" s="112" t="s">
        <v>200</v>
      </c>
      <c r="B669" s="115" t="s">
        <v>673</v>
      </c>
      <c r="C669" s="116" t="s">
        <v>201</v>
      </c>
      <c r="D669" s="117">
        <v>0</v>
      </c>
      <c r="E669" s="113">
        <v>17.399999999999999</v>
      </c>
    </row>
    <row r="670" spans="1:5" ht="31.5" x14ac:dyDescent="0.25">
      <c r="A670" s="112" t="s">
        <v>394</v>
      </c>
      <c r="B670" s="115" t="s">
        <v>673</v>
      </c>
      <c r="C670" s="116" t="s">
        <v>201</v>
      </c>
      <c r="D670" s="117">
        <v>106</v>
      </c>
      <c r="E670" s="113">
        <v>17.399999999999999</v>
      </c>
    </row>
    <row r="671" spans="1:5" ht="123.75" customHeight="1" x14ac:dyDescent="0.25">
      <c r="A671" s="112" t="s">
        <v>265</v>
      </c>
      <c r="B671" s="115" t="s">
        <v>674</v>
      </c>
      <c r="C671" s="116" t="s">
        <v>193</v>
      </c>
      <c r="D671" s="117">
        <v>0</v>
      </c>
      <c r="E671" s="113">
        <v>1726.2</v>
      </c>
    </row>
    <row r="672" spans="1:5" ht="48" customHeight="1" x14ac:dyDescent="0.25">
      <c r="A672" s="112" t="s">
        <v>214</v>
      </c>
      <c r="B672" s="115" t="s">
        <v>674</v>
      </c>
      <c r="C672" s="116" t="s">
        <v>215</v>
      </c>
      <c r="D672" s="117">
        <v>0</v>
      </c>
      <c r="E672" s="113">
        <v>1726.2</v>
      </c>
    </row>
    <row r="673" spans="1:5" ht="31.5" x14ac:dyDescent="0.25">
      <c r="A673" s="112" t="s">
        <v>394</v>
      </c>
      <c r="B673" s="115" t="s">
        <v>674</v>
      </c>
      <c r="C673" s="116" t="s">
        <v>215</v>
      </c>
      <c r="D673" s="117">
        <v>106</v>
      </c>
      <c r="E673" s="113">
        <v>1726.2</v>
      </c>
    </row>
    <row r="674" spans="1:5" x14ac:dyDescent="0.25">
      <c r="A674" s="112" t="s">
        <v>682</v>
      </c>
      <c r="B674" s="115" t="s">
        <v>683</v>
      </c>
      <c r="C674" s="116" t="s">
        <v>193</v>
      </c>
      <c r="D674" s="117">
        <v>0</v>
      </c>
      <c r="E674" s="113">
        <v>300</v>
      </c>
    </row>
    <row r="675" spans="1:5" ht="31.5" x14ac:dyDescent="0.25">
      <c r="A675" s="112" t="s">
        <v>684</v>
      </c>
      <c r="B675" s="115" t="s">
        <v>685</v>
      </c>
      <c r="C675" s="116" t="s">
        <v>193</v>
      </c>
      <c r="D675" s="117">
        <v>0</v>
      </c>
      <c r="E675" s="113">
        <v>300</v>
      </c>
    </row>
    <row r="676" spans="1:5" ht="78.75" x14ac:dyDescent="0.25">
      <c r="A676" s="112" t="s">
        <v>769</v>
      </c>
      <c r="B676" s="115" t="s">
        <v>808</v>
      </c>
      <c r="C676" s="116" t="s">
        <v>193</v>
      </c>
      <c r="D676" s="117">
        <v>0</v>
      </c>
      <c r="E676" s="113">
        <v>300</v>
      </c>
    </row>
    <row r="677" spans="1:5" ht="16.5" customHeight="1" x14ac:dyDescent="0.25">
      <c r="A677" s="112" t="s">
        <v>200</v>
      </c>
      <c r="B677" s="115" t="s">
        <v>808</v>
      </c>
      <c r="C677" s="116" t="s">
        <v>201</v>
      </c>
      <c r="D677" s="117">
        <v>0</v>
      </c>
      <c r="E677" s="113">
        <v>300</v>
      </c>
    </row>
    <row r="678" spans="1:5" x14ac:dyDescent="0.25">
      <c r="A678" s="112" t="s">
        <v>224</v>
      </c>
      <c r="B678" s="115" t="s">
        <v>808</v>
      </c>
      <c r="C678" s="116" t="s">
        <v>201</v>
      </c>
      <c r="D678" s="117">
        <v>702</v>
      </c>
      <c r="E678" s="113">
        <v>300</v>
      </c>
    </row>
    <row r="679" spans="1:5" ht="31.5" x14ac:dyDescent="0.25">
      <c r="A679" s="112" t="s">
        <v>687</v>
      </c>
      <c r="B679" s="115" t="s">
        <v>688</v>
      </c>
      <c r="C679" s="116" t="s">
        <v>193</v>
      </c>
      <c r="D679" s="117">
        <v>0</v>
      </c>
      <c r="E679" s="113">
        <v>44</v>
      </c>
    </row>
    <row r="680" spans="1:5" ht="47.25" x14ac:dyDescent="0.25">
      <c r="A680" s="112" t="s">
        <v>689</v>
      </c>
      <c r="B680" s="115" t="s">
        <v>690</v>
      </c>
      <c r="C680" s="116" t="s">
        <v>193</v>
      </c>
      <c r="D680" s="117">
        <v>0</v>
      </c>
      <c r="E680" s="113">
        <v>44</v>
      </c>
    </row>
    <row r="681" spans="1:5" ht="17.25" customHeight="1" x14ac:dyDescent="0.25">
      <c r="A681" s="112" t="s">
        <v>200</v>
      </c>
      <c r="B681" s="115" t="s">
        <v>690</v>
      </c>
      <c r="C681" s="116" t="s">
        <v>201</v>
      </c>
      <c r="D681" s="117">
        <v>0</v>
      </c>
      <c r="E681" s="113">
        <v>44</v>
      </c>
    </row>
    <row r="682" spans="1:5" x14ac:dyDescent="0.25">
      <c r="A682" s="112" t="s">
        <v>691</v>
      </c>
      <c r="B682" s="115" t="s">
        <v>690</v>
      </c>
      <c r="C682" s="116" t="s">
        <v>201</v>
      </c>
      <c r="D682" s="117">
        <v>204</v>
      </c>
      <c r="E682" s="113">
        <v>44</v>
      </c>
    </row>
    <row r="683" spans="1:5" ht="31.5" x14ac:dyDescent="0.25">
      <c r="A683" s="112" t="s">
        <v>692</v>
      </c>
      <c r="B683" s="115" t="s">
        <v>693</v>
      </c>
      <c r="C683" s="116" t="s">
        <v>193</v>
      </c>
      <c r="D683" s="117">
        <v>0</v>
      </c>
      <c r="E683" s="113">
        <v>2300</v>
      </c>
    </row>
    <row r="684" spans="1:5" ht="31.5" x14ac:dyDescent="0.25">
      <c r="A684" s="112" t="s">
        <v>694</v>
      </c>
      <c r="B684" s="115" t="s">
        <v>695</v>
      </c>
      <c r="C684" s="116" t="s">
        <v>193</v>
      </c>
      <c r="D684" s="117">
        <v>0</v>
      </c>
      <c r="E684" s="113">
        <v>2300</v>
      </c>
    </row>
    <row r="685" spans="1:5" ht="47.25" customHeight="1" x14ac:dyDescent="0.25">
      <c r="A685" s="112" t="s">
        <v>809</v>
      </c>
      <c r="B685" s="115" t="s">
        <v>810</v>
      </c>
      <c r="C685" s="116" t="s">
        <v>193</v>
      </c>
      <c r="D685" s="117">
        <v>0</v>
      </c>
      <c r="E685" s="113">
        <v>2300</v>
      </c>
    </row>
    <row r="686" spans="1:5" x14ac:dyDescent="0.25">
      <c r="A686" s="112" t="s">
        <v>210</v>
      </c>
      <c r="B686" s="115" t="s">
        <v>810</v>
      </c>
      <c r="C686" s="116" t="s">
        <v>211</v>
      </c>
      <c r="D686" s="117">
        <v>0</v>
      </c>
      <c r="E686" s="113">
        <v>2300</v>
      </c>
    </row>
    <row r="687" spans="1:5" x14ac:dyDescent="0.25">
      <c r="A687" s="112" t="s">
        <v>347</v>
      </c>
      <c r="B687" s="115" t="s">
        <v>810</v>
      </c>
      <c r="C687" s="116" t="s">
        <v>211</v>
      </c>
      <c r="D687" s="117">
        <v>113</v>
      </c>
      <c r="E687" s="113">
        <v>2300</v>
      </c>
    </row>
    <row r="688" spans="1:5" s="120" customFormat="1" x14ac:dyDescent="0.25">
      <c r="A688" s="210" t="s">
        <v>702</v>
      </c>
      <c r="B688" s="210"/>
      <c r="C688" s="210"/>
      <c r="D688" s="210"/>
      <c r="E688" s="111">
        <v>1704001.7</v>
      </c>
    </row>
    <row r="689" spans="1:5" x14ac:dyDescent="0.25">
      <c r="A689" s="109"/>
      <c r="B689" s="118"/>
      <c r="C689" s="118"/>
      <c r="D689" s="118"/>
      <c r="E689" s="109"/>
    </row>
    <row r="690" spans="1:5" x14ac:dyDescent="0.25">
      <c r="A690" s="104"/>
      <c r="B690" s="114"/>
      <c r="C690" s="114"/>
      <c r="D690" s="114"/>
      <c r="E690" s="104"/>
    </row>
    <row r="691" spans="1:5" x14ac:dyDescent="0.25">
      <c r="A691" s="105" t="s">
        <v>758</v>
      </c>
      <c r="D691" s="214" t="s">
        <v>759</v>
      </c>
      <c r="E691" s="214"/>
    </row>
  </sheetData>
  <autoFilter ref="A19:E688" xr:uid="{00000000-0009-0000-0000-000001000000}"/>
  <mergeCells count="6">
    <mergeCell ref="D691:E691"/>
    <mergeCell ref="A688:D688"/>
    <mergeCell ref="A17:A18"/>
    <mergeCell ref="B17:D17"/>
    <mergeCell ref="E17:E18"/>
    <mergeCell ref="A14:E14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  <headerFooter differentFirst="1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8"/>
  <sheetViews>
    <sheetView workbookViewId="0">
      <selection activeCell="J70" sqref="J70"/>
    </sheetView>
  </sheetViews>
  <sheetFormatPr defaultColWidth="9.140625" defaultRowHeight="15.75" x14ac:dyDescent="0.25"/>
  <cols>
    <col min="1" max="1" width="66.28515625" style="105" customWidth="1"/>
    <col min="2" max="2" width="13.7109375" style="119" customWidth="1"/>
    <col min="3" max="3" width="7.42578125" style="119" customWidth="1"/>
    <col min="4" max="4" width="9.42578125" style="119" customWidth="1"/>
    <col min="5" max="5" width="12.85546875" style="105" customWidth="1"/>
    <col min="6" max="6" width="12.140625" style="105" customWidth="1"/>
    <col min="7" max="16384" width="9.140625" style="105"/>
  </cols>
  <sheetData>
    <row r="1" spans="1:6" s="126" customFormat="1" x14ac:dyDescent="0.25">
      <c r="A1" s="124"/>
      <c r="B1" s="125"/>
      <c r="C1" s="125"/>
      <c r="D1" s="125"/>
      <c r="E1" s="124"/>
      <c r="F1" s="124"/>
    </row>
    <row r="2" spans="1:6" s="126" customFormat="1" x14ac:dyDescent="0.25">
      <c r="A2" s="124"/>
      <c r="B2" s="125"/>
      <c r="C2" s="125"/>
      <c r="D2" s="125"/>
      <c r="E2" s="124"/>
      <c r="F2" s="124"/>
    </row>
    <row r="3" spans="1:6" s="126" customFormat="1" x14ac:dyDescent="0.25">
      <c r="A3" s="124"/>
      <c r="B3" s="125"/>
      <c r="C3" s="125"/>
      <c r="D3" s="125"/>
      <c r="E3" s="124"/>
      <c r="F3" s="124"/>
    </row>
    <row r="4" spans="1:6" s="126" customFormat="1" x14ac:dyDescent="0.25">
      <c r="A4" s="124"/>
      <c r="B4" s="125"/>
      <c r="C4" s="125"/>
      <c r="D4" s="125"/>
      <c r="E4" s="124"/>
      <c r="F4" s="124"/>
    </row>
    <row r="5" spans="1:6" s="126" customFormat="1" x14ac:dyDescent="0.25">
      <c r="A5" s="124"/>
      <c r="B5" s="125"/>
      <c r="C5" s="125"/>
      <c r="D5" s="125"/>
      <c r="E5" s="124"/>
      <c r="F5" s="124"/>
    </row>
    <row r="6" spans="1:6" s="126" customFormat="1" x14ac:dyDescent="0.25">
      <c r="A6" s="124"/>
      <c r="B6" s="125"/>
      <c r="C6" s="125"/>
      <c r="D6" s="125"/>
      <c r="E6" s="124"/>
      <c r="F6" s="124"/>
    </row>
    <row r="7" spans="1:6" s="126" customFormat="1" x14ac:dyDescent="0.25">
      <c r="A7" s="124"/>
      <c r="B7" s="125"/>
      <c r="C7" s="125"/>
      <c r="D7" s="125"/>
      <c r="E7" s="124"/>
      <c r="F7" s="124"/>
    </row>
    <row r="8" spans="1:6" s="126" customFormat="1" x14ac:dyDescent="0.25">
      <c r="A8" s="124"/>
      <c r="B8" s="125"/>
      <c r="C8" s="125"/>
      <c r="D8" s="125"/>
      <c r="E8" s="124"/>
      <c r="F8" s="124"/>
    </row>
    <row r="9" spans="1:6" s="126" customFormat="1" x14ac:dyDescent="0.25">
      <c r="A9" s="124"/>
      <c r="B9" s="125"/>
      <c r="C9" s="125"/>
      <c r="D9" s="125"/>
      <c r="E9" s="124"/>
      <c r="F9" s="124"/>
    </row>
    <row r="10" spans="1:6" s="126" customFormat="1" x14ac:dyDescent="0.25">
      <c r="A10" s="124"/>
      <c r="B10" s="125"/>
      <c r="C10" s="125"/>
      <c r="D10" s="125"/>
      <c r="E10" s="124"/>
      <c r="F10" s="124"/>
    </row>
    <row r="11" spans="1:6" s="126" customFormat="1" x14ac:dyDescent="0.25">
      <c r="A11" s="124"/>
      <c r="B11" s="125"/>
      <c r="C11" s="125"/>
      <c r="D11" s="125"/>
      <c r="E11" s="124"/>
      <c r="F11" s="124"/>
    </row>
    <row r="12" spans="1:6" s="126" customFormat="1" x14ac:dyDescent="0.25">
      <c r="A12" s="124"/>
      <c r="B12" s="125"/>
      <c r="C12" s="125"/>
      <c r="D12" s="125"/>
      <c r="E12" s="124"/>
      <c r="F12" s="124"/>
    </row>
    <row r="13" spans="1:6" s="126" customFormat="1" ht="24.75" customHeight="1" x14ac:dyDescent="0.25">
      <c r="A13" s="124"/>
      <c r="B13" s="125"/>
      <c r="C13" s="125"/>
      <c r="D13" s="125"/>
      <c r="E13" s="124"/>
      <c r="F13" s="124"/>
    </row>
    <row r="14" spans="1:6" s="126" customFormat="1" ht="66" customHeight="1" x14ac:dyDescent="0.3">
      <c r="A14" s="213" t="s">
        <v>703</v>
      </c>
      <c r="B14" s="213"/>
      <c r="C14" s="213"/>
      <c r="D14" s="213"/>
      <c r="E14" s="213"/>
      <c r="F14" s="213"/>
    </row>
    <row r="15" spans="1:6" x14ac:dyDescent="0.25">
      <c r="A15" s="104"/>
      <c r="B15" s="114"/>
      <c r="C15" s="114"/>
      <c r="D15" s="114"/>
      <c r="E15" s="104"/>
      <c r="F15" s="104"/>
    </row>
    <row r="16" spans="1:6" s="120" customFormat="1" ht="15.75" customHeight="1" x14ac:dyDescent="0.25">
      <c r="A16" s="215" t="s">
        <v>697</v>
      </c>
      <c r="B16" s="217" t="s">
        <v>122</v>
      </c>
      <c r="C16" s="218"/>
      <c r="D16" s="219"/>
      <c r="E16" s="220" t="s">
        <v>698</v>
      </c>
      <c r="F16" s="221"/>
    </row>
    <row r="17" spans="1:6" s="120" customFormat="1" ht="28.5" customHeight="1" x14ac:dyDescent="0.25">
      <c r="A17" s="216"/>
      <c r="B17" s="106" t="s">
        <v>699</v>
      </c>
      <c r="C17" s="106" t="s">
        <v>700</v>
      </c>
      <c r="D17" s="107" t="s">
        <v>701</v>
      </c>
      <c r="E17" s="106">
        <v>2023</v>
      </c>
      <c r="F17" s="107">
        <v>2024</v>
      </c>
    </row>
    <row r="18" spans="1:6" s="120" customFormat="1" x14ac:dyDescent="0.25">
      <c r="A18" s="108">
        <v>1</v>
      </c>
      <c r="B18" s="108">
        <v>2</v>
      </c>
      <c r="C18" s="108">
        <v>3</v>
      </c>
      <c r="D18" s="108">
        <v>4</v>
      </c>
      <c r="E18" s="108">
        <v>5</v>
      </c>
      <c r="F18" s="108">
        <v>6</v>
      </c>
    </row>
    <row r="19" spans="1:6" s="120" customFormat="1" ht="31.5" x14ac:dyDescent="0.25">
      <c r="A19" s="110" t="s">
        <v>191</v>
      </c>
      <c r="B19" s="121" t="s">
        <v>192</v>
      </c>
      <c r="C19" s="122" t="s">
        <v>193</v>
      </c>
      <c r="D19" s="123">
        <v>0</v>
      </c>
      <c r="E19" s="111">
        <v>1005072.9</v>
      </c>
      <c r="F19" s="111">
        <v>966686.4</v>
      </c>
    </row>
    <row r="20" spans="1:6" ht="31.5" x14ac:dyDescent="0.25">
      <c r="A20" s="112" t="s">
        <v>194</v>
      </c>
      <c r="B20" s="115" t="s">
        <v>195</v>
      </c>
      <c r="C20" s="116" t="s">
        <v>193</v>
      </c>
      <c r="D20" s="117">
        <v>0</v>
      </c>
      <c r="E20" s="113">
        <v>986374.8</v>
      </c>
      <c r="F20" s="113">
        <v>948129.4</v>
      </c>
    </row>
    <row r="21" spans="1:6" ht="31.5" x14ac:dyDescent="0.25">
      <c r="A21" s="112" t="s">
        <v>196</v>
      </c>
      <c r="B21" s="115" t="s">
        <v>197</v>
      </c>
      <c r="C21" s="116" t="s">
        <v>193</v>
      </c>
      <c r="D21" s="117">
        <v>0</v>
      </c>
      <c r="E21" s="113">
        <v>284563.8</v>
      </c>
      <c r="F21" s="113">
        <v>259910</v>
      </c>
    </row>
    <row r="22" spans="1:6" ht="31.5" x14ac:dyDescent="0.25">
      <c r="A22" s="112" t="s">
        <v>198</v>
      </c>
      <c r="B22" s="115" t="s">
        <v>199</v>
      </c>
      <c r="C22" s="116" t="s">
        <v>193</v>
      </c>
      <c r="D22" s="117">
        <v>0</v>
      </c>
      <c r="E22" s="113">
        <v>999.5</v>
      </c>
      <c r="F22" s="113">
        <v>999.5</v>
      </c>
    </row>
    <row r="23" spans="1:6" ht="31.5" x14ac:dyDescent="0.25">
      <c r="A23" s="112" t="s">
        <v>200</v>
      </c>
      <c r="B23" s="115" t="s">
        <v>199</v>
      </c>
      <c r="C23" s="116" t="s">
        <v>201</v>
      </c>
      <c r="D23" s="117">
        <v>0</v>
      </c>
      <c r="E23" s="113">
        <v>999.5</v>
      </c>
      <c r="F23" s="113">
        <v>999.5</v>
      </c>
    </row>
    <row r="24" spans="1:6" x14ac:dyDescent="0.25">
      <c r="A24" s="112" t="s">
        <v>202</v>
      </c>
      <c r="B24" s="115" t="s">
        <v>199</v>
      </c>
      <c r="C24" s="116" t="s">
        <v>201</v>
      </c>
      <c r="D24" s="117">
        <v>701</v>
      </c>
      <c r="E24" s="113">
        <v>999.5</v>
      </c>
      <c r="F24" s="113">
        <v>999.5</v>
      </c>
    </row>
    <row r="25" spans="1:6" x14ac:dyDescent="0.25">
      <c r="A25" s="112" t="s">
        <v>204</v>
      </c>
      <c r="B25" s="115" t="s">
        <v>205</v>
      </c>
      <c r="C25" s="116" t="s">
        <v>193</v>
      </c>
      <c r="D25" s="117">
        <v>0</v>
      </c>
      <c r="E25" s="113">
        <v>60.3</v>
      </c>
      <c r="F25" s="113">
        <v>60.3</v>
      </c>
    </row>
    <row r="26" spans="1:6" ht="31.5" x14ac:dyDescent="0.25">
      <c r="A26" s="112" t="s">
        <v>200</v>
      </c>
      <c r="B26" s="115" t="s">
        <v>205</v>
      </c>
      <c r="C26" s="116" t="s">
        <v>201</v>
      </c>
      <c r="D26" s="117">
        <v>0</v>
      </c>
      <c r="E26" s="113">
        <v>60.3</v>
      </c>
      <c r="F26" s="113">
        <v>60.3</v>
      </c>
    </row>
    <row r="27" spans="1:6" x14ac:dyDescent="0.25">
      <c r="A27" s="112" t="s">
        <v>202</v>
      </c>
      <c r="B27" s="115" t="s">
        <v>205</v>
      </c>
      <c r="C27" s="116" t="s">
        <v>201</v>
      </c>
      <c r="D27" s="117">
        <v>701</v>
      </c>
      <c r="E27" s="113">
        <v>60.3</v>
      </c>
      <c r="F27" s="113">
        <v>60.3</v>
      </c>
    </row>
    <row r="28" spans="1:6" x14ac:dyDescent="0.25">
      <c r="A28" s="112" t="s">
        <v>208</v>
      </c>
      <c r="B28" s="115" t="s">
        <v>209</v>
      </c>
      <c r="C28" s="116" t="s">
        <v>193</v>
      </c>
      <c r="D28" s="117">
        <v>0</v>
      </c>
      <c r="E28" s="113">
        <v>23890.400000000001</v>
      </c>
      <c r="F28" s="113">
        <v>28322.2</v>
      </c>
    </row>
    <row r="29" spans="1:6" ht="31.5" x14ac:dyDescent="0.25">
      <c r="A29" s="112" t="s">
        <v>200</v>
      </c>
      <c r="B29" s="115" t="s">
        <v>209</v>
      </c>
      <c r="C29" s="116" t="s">
        <v>201</v>
      </c>
      <c r="D29" s="117">
        <v>0</v>
      </c>
      <c r="E29" s="113">
        <v>23227.3</v>
      </c>
      <c r="F29" s="113">
        <v>27659.1</v>
      </c>
    </row>
    <row r="30" spans="1:6" x14ac:dyDescent="0.25">
      <c r="A30" s="112" t="s">
        <v>202</v>
      </c>
      <c r="B30" s="115" t="s">
        <v>209</v>
      </c>
      <c r="C30" s="116" t="s">
        <v>201</v>
      </c>
      <c r="D30" s="117">
        <v>701</v>
      </c>
      <c r="E30" s="113">
        <v>23227.3</v>
      </c>
      <c r="F30" s="113">
        <v>27659.1</v>
      </c>
    </row>
    <row r="31" spans="1:6" x14ac:dyDescent="0.25">
      <c r="A31" s="112" t="s">
        <v>210</v>
      </c>
      <c r="B31" s="115" t="s">
        <v>209</v>
      </c>
      <c r="C31" s="116" t="s">
        <v>211</v>
      </c>
      <c r="D31" s="117">
        <v>0</v>
      </c>
      <c r="E31" s="113">
        <v>663.1</v>
      </c>
      <c r="F31" s="113">
        <v>663.1</v>
      </c>
    </row>
    <row r="32" spans="1:6" x14ac:dyDescent="0.25">
      <c r="A32" s="112" t="s">
        <v>202</v>
      </c>
      <c r="B32" s="115" t="s">
        <v>209</v>
      </c>
      <c r="C32" s="116" t="s">
        <v>211</v>
      </c>
      <c r="D32" s="117">
        <v>701</v>
      </c>
      <c r="E32" s="113">
        <v>663.1</v>
      </c>
      <c r="F32" s="113">
        <v>663.1</v>
      </c>
    </row>
    <row r="33" spans="1:6" ht="63" x14ac:dyDescent="0.25">
      <c r="A33" s="112" t="s">
        <v>212</v>
      </c>
      <c r="B33" s="115" t="s">
        <v>213</v>
      </c>
      <c r="C33" s="116" t="s">
        <v>193</v>
      </c>
      <c r="D33" s="117">
        <v>0</v>
      </c>
      <c r="E33" s="113">
        <v>228938</v>
      </c>
      <c r="F33" s="113">
        <v>228938</v>
      </c>
    </row>
    <row r="34" spans="1:6" ht="63" x14ac:dyDescent="0.25">
      <c r="A34" s="112" t="s">
        <v>214</v>
      </c>
      <c r="B34" s="115" t="s">
        <v>213</v>
      </c>
      <c r="C34" s="116" t="s">
        <v>215</v>
      </c>
      <c r="D34" s="117">
        <v>0</v>
      </c>
      <c r="E34" s="113">
        <v>227865.60000000001</v>
      </c>
      <c r="F34" s="113">
        <v>227865.60000000001</v>
      </c>
    </row>
    <row r="35" spans="1:6" x14ac:dyDescent="0.25">
      <c r="A35" s="112" t="s">
        <v>202</v>
      </c>
      <c r="B35" s="115" t="s">
        <v>213</v>
      </c>
      <c r="C35" s="116" t="s">
        <v>215</v>
      </c>
      <c r="D35" s="117">
        <v>701</v>
      </c>
      <c r="E35" s="113">
        <v>227865.60000000001</v>
      </c>
      <c r="F35" s="113">
        <v>227865.60000000001</v>
      </c>
    </row>
    <row r="36" spans="1:6" ht="31.5" x14ac:dyDescent="0.25">
      <c r="A36" s="112" t="s">
        <v>200</v>
      </c>
      <c r="B36" s="115" t="s">
        <v>213</v>
      </c>
      <c r="C36" s="116" t="s">
        <v>201</v>
      </c>
      <c r="D36" s="117">
        <v>0</v>
      </c>
      <c r="E36" s="113">
        <v>1072.4000000000001</v>
      </c>
      <c r="F36" s="113">
        <v>1072.4000000000001</v>
      </c>
    </row>
    <row r="37" spans="1:6" x14ac:dyDescent="0.25">
      <c r="A37" s="112" t="s">
        <v>202</v>
      </c>
      <c r="B37" s="115" t="s">
        <v>213</v>
      </c>
      <c r="C37" s="116" t="s">
        <v>201</v>
      </c>
      <c r="D37" s="117">
        <v>701</v>
      </c>
      <c r="E37" s="113">
        <v>1072.4000000000001</v>
      </c>
      <c r="F37" s="113">
        <v>1072.4000000000001</v>
      </c>
    </row>
    <row r="38" spans="1:6" ht="31.5" x14ac:dyDescent="0.25">
      <c r="A38" s="112" t="s">
        <v>216</v>
      </c>
      <c r="B38" s="115" t="s">
        <v>217</v>
      </c>
      <c r="C38" s="116" t="s">
        <v>193</v>
      </c>
      <c r="D38" s="117">
        <v>0</v>
      </c>
      <c r="E38" s="113">
        <v>30675.599999999999</v>
      </c>
      <c r="F38" s="113">
        <v>0</v>
      </c>
    </row>
    <row r="39" spans="1:6" ht="31.5" x14ac:dyDescent="0.25">
      <c r="A39" s="112" t="s">
        <v>200</v>
      </c>
      <c r="B39" s="115" t="s">
        <v>217</v>
      </c>
      <c r="C39" s="116" t="s">
        <v>201</v>
      </c>
      <c r="D39" s="117">
        <v>0</v>
      </c>
      <c r="E39" s="113">
        <v>30675.599999999999</v>
      </c>
      <c r="F39" s="113">
        <v>0</v>
      </c>
    </row>
    <row r="40" spans="1:6" x14ac:dyDescent="0.25">
      <c r="A40" s="112" t="s">
        <v>202</v>
      </c>
      <c r="B40" s="115" t="s">
        <v>217</v>
      </c>
      <c r="C40" s="116" t="s">
        <v>201</v>
      </c>
      <c r="D40" s="117">
        <v>701</v>
      </c>
      <c r="E40" s="113">
        <v>30675.599999999999</v>
      </c>
      <c r="F40" s="113">
        <v>0</v>
      </c>
    </row>
    <row r="41" spans="1:6" ht="63" x14ac:dyDescent="0.25">
      <c r="A41" s="112" t="s">
        <v>219</v>
      </c>
      <c r="B41" s="115" t="s">
        <v>220</v>
      </c>
      <c r="C41" s="116" t="s">
        <v>193</v>
      </c>
      <c r="D41" s="117">
        <v>0</v>
      </c>
      <c r="E41" s="113">
        <v>0</v>
      </c>
      <c r="F41" s="113">
        <v>1590</v>
      </c>
    </row>
    <row r="42" spans="1:6" ht="31.5" x14ac:dyDescent="0.25">
      <c r="A42" s="112" t="s">
        <v>200</v>
      </c>
      <c r="B42" s="115" t="s">
        <v>220</v>
      </c>
      <c r="C42" s="116" t="s">
        <v>201</v>
      </c>
      <c r="D42" s="117">
        <v>0</v>
      </c>
      <c r="E42" s="113">
        <v>0</v>
      </c>
      <c r="F42" s="113">
        <v>1590</v>
      </c>
    </row>
    <row r="43" spans="1:6" x14ac:dyDescent="0.25">
      <c r="A43" s="112" t="s">
        <v>202</v>
      </c>
      <c r="B43" s="115" t="s">
        <v>220</v>
      </c>
      <c r="C43" s="116" t="s">
        <v>201</v>
      </c>
      <c r="D43" s="117">
        <v>701</v>
      </c>
      <c r="E43" s="113">
        <v>0</v>
      </c>
      <c r="F43" s="113">
        <v>1590</v>
      </c>
    </row>
    <row r="44" spans="1:6" ht="31.5" x14ac:dyDescent="0.25">
      <c r="A44" s="112" t="s">
        <v>221</v>
      </c>
      <c r="B44" s="115" t="s">
        <v>222</v>
      </c>
      <c r="C44" s="116" t="s">
        <v>193</v>
      </c>
      <c r="D44" s="117">
        <v>0</v>
      </c>
      <c r="E44" s="113">
        <v>649181.69999999995</v>
      </c>
      <c r="F44" s="113">
        <v>637099.30000000005</v>
      </c>
    </row>
    <row r="45" spans="1:6" ht="31.5" x14ac:dyDescent="0.25">
      <c r="A45" s="112" t="s">
        <v>198</v>
      </c>
      <c r="B45" s="115" t="s">
        <v>223</v>
      </c>
      <c r="C45" s="116" t="s">
        <v>193</v>
      </c>
      <c r="D45" s="117">
        <v>0</v>
      </c>
      <c r="E45" s="113">
        <v>1439.5</v>
      </c>
      <c r="F45" s="113">
        <v>1439.5</v>
      </c>
    </row>
    <row r="46" spans="1:6" ht="31.5" x14ac:dyDescent="0.25">
      <c r="A46" s="112" t="s">
        <v>200</v>
      </c>
      <c r="B46" s="115" t="s">
        <v>223</v>
      </c>
      <c r="C46" s="116" t="s">
        <v>201</v>
      </c>
      <c r="D46" s="117">
        <v>0</v>
      </c>
      <c r="E46" s="113">
        <v>1439.5</v>
      </c>
      <c r="F46" s="113">
        <v>1439.5</v>
      </c>
    </row>
    <row r="47" spans="1:6" x14ac:dyDescent="0.25">
      <c r="A47" s="112" t="s">
        <v>224</v>
      </c>
      <c r="B47" s="115" t="s">
        <v>223</v>
      </c>
      <c r="C47" s="116" t="s">
        <v>201</v>
      </c>
      <c r="D47" s="117">
        <v>702</v>
      </c>
      <c r="E47" s="113">
        <v>1439.5</v>
      </c>
      <c r="F47" s="113">
        <v>1439.5</v>
      </c>
    </row>
    <row r="48" spans="1:6" x14ac:dyDescent="0.25">
      <c r="A48" s="112" t="s">
        <v>203</v>
      </c>
      <c r="B48" s="115" t="s">
        <v>225</v>
      </c>
      <c r="C48" s="116" t="s">
        <v>193</v>
      </c>
      <c r="D48" s="117">
        <v>0</v>
      </c>
      <c r="E48" s="113">
        <v>1800</v>
      </c>
      <c r="F48" s="113">
        <v>1600</v>
      </c>
    </row>
    <row r="49" spans="1:6" ht="31.5" x14ac:dyDescent="0.25">
      <c r="A49" s="112" t="s">
        <v>200</v>
      </c>
      <c r="B49" s="115" t="s">
        <v>225</v>
      </c>
      <c r="C49" s="116" t="s">
        <v>201</v>
      </c>
      <c r="D49" s="117">
        <v>0</v>
      </c>
      <c r="E49" s="113">
        <v>1800</v>
      </c>
      <c r="F49" s="113">
        <v>1600</v>
      </c>
    </row>
    <row r="50" spans="1:6" x14ac:dyDescent="0.25">
      <c r="A50" s="112" t="s">
        <v>224</v>
      </c>
      <c r="B50" s="115" t="s">
        <v>225</v>
      </c>
      <c r="C50" s="116" t="s">
        <v>201</v>
      </c>
      <c r="D50" s="117">
        <v>702</v>
      </c>
      <c r="E50" s="113">
        <v>1800</v>
      </c>
      <c r="F50" s="113">
        <v>1600</v>
      </c>
    </row>
    <row r="51" spans="1:6" x14ac:dyDescent="0.25">
      <c r="A51" s="112" t="s">
        <v>204</v>
      </c>
      <c r="B51" s="115" t="s">
        <v>226</v>
      </c>
      <c r="C51" s="116" t="s">
        <v>193</v>
      </c>
      <c r="D51" s="117">
        <v>0</v>
      </c>
      <c r="E51" s="113">
        <v>211.5</v>
      </c>
      <c r="F51" s="113">
        <v>211.5</v>
      </c>
    </row>
    <row r="52" spans="1:6" ht="31.5" x14ac:dyDescent="0.25">
      <c r="A52" s="112" t="s">
        <v>200</v>
      </c>
      <c r="B52" s="115" t="s">
        <v>226</v>
      </c>
      <c r="C52" s="116" t="s">
        <v>201</v>
      </c>
      <c r="D52" s="117">
        <v>0</v>
      </c>
      <c r="E52" s="113">
        <v>211.5</v>
      </c>
      <c r="F52" s="113">
        <v>211.5</v>
      </c>
    </row>
    <row r="53" spans="1:6" x14ac:dyDescent="0.25">
      <c r="A53" s="112" t="s">
        <v>224</v>
      </c>
      <c r="B53" s="115" t="s">
        <v>226</v>
      </c>
      <c r="C53" s="116" t="s">
        <v>201</v>
      </c>
      <c r="D53" s="117">
        <v>702</v>
      </c>
      <c r="E53" s="113">
        <v>211.5</v>
      </c>
      <c r="F53" s="113">
        <v>211.5</v>
      </c>
    </row>
    <row r="54" spans="1:6" ht="31.5" x14ac:dyDescent="0.25">
      <c r="A54" s="112" t="s">
        <v>227</v>
      </c>
      <c r="B54" s="115" t="s">
        <v>228</v>
      </c>
      <c r="C54" s="116" t="s">
        <v>193</v>
      </c>
      <c r="D54" s="117">
        <v>0</v>
      </c>
      <c r="E54" s="113">
        <v>7095.1</v>
      </c>
      <c r="F54" s="113">
        <v>7046.3</v>
      </c>
    </row>
    <row r="55" spans="1:6" ht="31.5" x14ac:dyDescent="0.25">
      <c r="A55" s="112" t="s">
        <v>200</v>
      </c>
      <c r="B55" s="115" t="s">
        <v>228</v>
      </c>
      <c r="C55" s="116" t="s">
        <v>201</v>
      </c>
      <c r="D55" s="117">
        <v>0</v>
      </c>
      <c r="E55" s="113">
        <v>7086.5</v>
      </c>
      <c r="F55" s="113">
        <v>7040.6</v>
      </c>
    </row>
    <row r="56" spans="1:6" x14ac:dyDescent="0.25">
      <c r="A56" s="112" t="s">
        <v>224</v>
      </c>
      <c r="B56" s="115" t="s">
        <v>228</v>
      </c>
      <c r="C56" s="116" t="s">
        <v>201</v>
      </c>
      <c r="D56" s="117">
        <v>702</v>
      </c>
      <c r="E56" s="113">
        <v>7086.5</v>
      </c>
      <c r="F56" s="113">
        <v>7040.6</v>
      </c>
    </row>
    <row r="57" spans="1:6" x14ac:dyDescent="0.25">
      <c r="A57" s="112" t="s">
        <v>210</v>
      </c>
      <c r="B57" s="115" t="s">
        <v>228</v>
      </c>
      <c r="C57" s="116" t="s">
        <v>211</v>
      </c>
      <c r="D57" s="117">
        <v>0</v>
      </c>
      <c r="E57" s="113">
        <v>8.6</v>
      </c>
      <c r="F57" s="113">
        <v>5.7</v>
      </c>
    </row>
    <row r="58" spans="1:6" x14ac:dyDescent="0.25">
      <c r="A58" s="112" t="s">
        <v>224</v>
      </c>
      <c r="B58" s="115" t="s">
        <v>228</v>
      </c>
      <c r="C58" s="116" t="s">
        <v>211</v>
      </c>
      <c r="D58" s="117">
        <v>702</v>
      </c>
      <c r="E58" s="113">
        <v>8.6</v>
      </c>
      <c r="F58" s="113">
        <v>5.7</v>
      </c>
    </row>
    <row r="59" spans="1:6" ht="31.5" x14ac:dyDescent="0.25">
      <c r="A59" s="112" t="s">
        <v>229</v>
      </c>
      <c r="B59" s="115" t="s">
        <v>230</v>
      </c>
      <c r="C59" s="116" t="s">
        <v>193</v>
      </c>
      <c r="D59" s="117">
        <v>0</v>
      </c>
      <c r="E59" s="113">
        <v>120</v>
      </c>
      <c r="F59" s="113">
        <v>120</v>
      </c>
    </row>
    <row r="60" spans="1:6" ht="63" x14ac:dyDescent="0.25">
      <c r="A60" s="112" t="s">
        <v>214</v>
      </c>
      <c r="B60" s="115" t="s">
        <v>230</v>
      </c>
      <c r="C60" s="116" t="s">
        <v>215</v>
      </c>
      <c r="D60" s="117">
        <v>0</v>
      </c>
      <c r="E60" s="113">
        <v>120</v>
      </c>
      <c r="F60" s="113">
        <v>120</v>
      </c>
    </row>
    <row r="61" spans="1:6" x14ac:dyDescent="0.25">
      <c r="A61" s="112" t="s">
        <v>224</v>
      </c>
      <c r="B61" s="115" t="s">
        <v>230</v>
      </c>
      <c r="C61" s="116" t="s">
        <v>215</v>
      </c>
      <c r="D61" s="117">
        <v>702</v>
      </c>
      <c r="E61" s="113">
        <v>120</v>
      </c>
      <c r="F61" s="113">
        <v>120</v>
      </c>
    </row>
    <row r="62" spans="1:6" x14ac:dyDescent="0.25">
      <c r="A62" s="112" t="s">
        <v>231</v>
      </c>
      <c r="B62" s="115" t="s">
        <v>232</v>
      </c>
      <c r="C62" s="116" t="s">
        <v>193</v>
      </c>
      <c r="D62" s="117">
        <v>0</v>
      </c>
      <c r="E62" s="113">
        <v>15</v>
      </c>
      <c r="F62" s="113">
        <v>15</v>
      </c>
    </row>
    <row r="63" spans="1:6" ht="31.5" x14ac:dyDescent="0.25">
      <c r="A63" s="112" t="s">
        <v>200</v>
      </c>
      <c r="B63" s="115" t="s">
        <v>232</v>
      </c>
      <c r="C63" s="116" t="s">
        <v>201</v>
      </c>
      <c r="D63" s="117">
        <v>0</v>
      </c>
      <c r="E63" s="113">
        <v>15</v>
      </c>
      <c r="F63" s="113">
        <v>15</v>
      </c>
    </row>
    <row r="64" spans="1:6" x14ac:dyDescent="0.25">
      <c r="A64" s="112" t="s">
        <v>224</v>
      </c>
      <c r="B64" s="115" t="s">
        <v>232</v>
      </c>
      <c r="C64" s="116" t="s">
        <v>201</v>
      </c>
      <c r="D64" s="117">
        <v>702</v>
      </c>
      <c r="E64" s="113">
        <v>15</v>
      </c>
      <c r="F64" s="113">
        <v>15</v>
      </c>
    </row>
    <row r="65" spans="1:6" x14ac:dyDescent="0.25">
      <c r="A65" s="112" t="s">
        <v>233</v>
      </c>
      <c r="B65" s="115" t="s">
        <v>234</v>
      </c>
      <c r="C65" s="116" t="s">
        <v>193</v>
      </c>
      <c r="D65" s="117">
        <v>0</v>
      </c>
      <c r="E65" s="113">
        <v>102.1</v>
      </c>
      <c r="F65" s="113">
        <v>102.1</v>
      </c>
    </row>
    <row r="66" spans="1:6" ht="31.5" x14ac:dyDescent="0.25">
      <c r="A66" s="112" t="s">
        <v>200</v>
      </c>
      <c r="B66" s="115" t="s">
        <v>234</v>
      </c>
      <c r="C66" s="116" t="s">
        <v>201</v>
      </c>
      <c r="D66" s="117">
        <v>0</v>
      </c>
      <c r="E66" s="113">
        <v>102.1</v>
      </c>
      <c r="F66" s="113">
        <v>102.1</v>
      </c>
    </row>
    <row r="67" spans="1:6" x14ac:dyDescent="0.25">
      <c r="A67" s="112" t="s">
        <v>224</v>
      </c>
      <c r="B67" s="115" t="s">
        <v>234</v>
      </c>
      <c r="C67" s="116" t="s">
        <v>201</v>
      </c>
      <c r="D67" s="117">
        <v>702</v>
      </c>
      <c r="E67" s="113">
        <v>102.1</v>
      </c>
      <c r="F67" s="113">
        <v>102.1</v>
      </c>
    </row>
    <row r="68" spans="1:6" x14ac:dyDescent="0.25">
      <c r="A68" s="112" t="s">
        <v>208</v>
      </c>
      <c r="B68" s="115" t="s">
        <v>235</v>
      </c>
      <c r="C68" s="116" t="s">
        <v>193</v>
      </c>
      <c r="D68" s="117">
        <v>0</v>
      </c>
      <c r="E68" s="113">
        <v>11522.8</v>
      </c>
      <c r="F68" s="113">
        <v>30158.6</v>
      </c>
    </row>
    <row r="69" spans="1:6" ht="31.5" x14ac:dyDescent="0.25">
      <c r="A69" s="112" t="s">
        <v>200</v>
      </c>
      <c r="B69" s="115" t="s">
        <v>235</v>
      </c>
      <c r="C69" s="116" t="s">
        <v>201</v>
      </c>
      <c r="D69" s="117">
        <v>0</v>
      </c>
      <c r="E69" s="113">
        <v>9570.1</v>
      </c>
      <c r="F69" s="113">
        <v>27911.5</v>
      </c>
    </row>
    <row r="70" spans="1:6" x14ac:dyDescent="0.25">
      <c r="A70" s="112" t="s">
        <v>224</v>
      </c>
      <c r="B70" s="115" t="s">
        <v>235</v>
      </c>
      <c r="C70" s="116" t="s">
        <v>201</v>
      </c>
      <c r="D70" s="117">
        <v>702</v>
      </c>
      <c r="E70" s="113">
        <v>9570.1</v>
      </c>
      <c r="F70" s="113">
        <v>27911.5</v>
      </c>
    </row>
    <row r="71" spans="1:6" x14ac:dyDescent="0.25">
      <c r="A71" s="112" t="s">
        <v>210</v>
      </c>
      <c r="B71" s="115" t="s">
        <v>235</v>
      </c>
      <c r="C71" s="116" t="s">
        <v>211</v>
      </c>
      <c r="D71" s="117">
        <v>0</v>
      </c>
      <c r="E71" s="113">
        <v>1952.7</v>
      </c>
      <c r="F71" s="113">
        <v>2247.1</v>
      </c>
    </row>
    <row r="72" spans="1:6" x14ac:dyDescent="0.25">
      <c r="A72" s="112" t="s">
        <v>224</v>
      </c>
      <c r="B72" s="115" t="s">
        <v>235</v>
      </c>
      <c r="C72" s="116" t="s">
        <v>211</v>
      </c>
      <c r="D72" s="117">
        <v>702</v>
      </c>
      <c r="E72" s="113">
        <v>1952.7</v>
      </c>
      <c r="F72" s="113">
        <v>2247.1</v>
      </c>
    </row>
    <row r="73" spans="1:6" ht="47.25" x14ac:dyDescent="0.25">
      <c r="A73" s="112" t="s">
        <v>236</v>
      </c>
      <c r="B73" s="115" t="s">
        <v>237</v>
      </c>
      <c r="C73" s="116" t="s">
        <v>193</v>
      </c>
      <c r="D73" s="117">
        <v>0</v>
      </c>
      <c r="E73" s="113">
        <v>38890</v>
      </c>
      <c r="F73" s="113">
        <v>39780</v>
      </c>
    </row>
    <row r="74" spans="1:6" ht="63" x14ac:dyDescent="0.25">
      <c r="A74" s="112" t="s">
        <v>214</v>
      </c>
      <c r="B74" s="115" t="s">
        <v>237</v>
      </c>
      <c r="C74" s="116" t="s">
        <v>215</v>
      </c>
      <c r="D74" s="117">
        <v>0</v>
      </c>
      <c r="E74" s="113">
        <v>38890</v>
      </c>
      <c r="F74" s="113">
        <v>39780</v>
      </c>
    </row>
    <row r="75" spans="1:6" x14ac:dyDescent="0.25">
      <c r="A75" s="112" t="s">
        <v>224</v>
      </c>
      <c r="B75" s="115" t="s">
        <v>237</v>
      </c>
      <c r="C75" s="116" t="s">
        <v>215</v>
      </c>
      <c r="D75" s="117">
        <v>702</v>
      </c>
      <c r="E75" s="113">
        <v>38890</v>
      </c>
      <c r="F75" s="113">
        <v>39780</v>
      </c>
    </row>
    <row r="76" spans="1:6" ht="94.5" x14ac:dyDescent="0.25">
      <c r="A76" s="112" t="s">
        <v>238</v>
      </c>
      <c r="B76" s="115" t="s">
        <v>239</v>
      </c>
      <c r="C76" s="116" t="s">
        <v>193</v>
      </c>
      <c r="D76" s="117">
        <v>0</v>
      </c>
      <c r="E76" s="113">
        <v>478681.1</v>
      </c>
      <c r="F76" s="113">
        <v>478681.1</v>
      </c>
    </row>
    <row r="77" spans="1:6" ht="63" x14ac:dyDescent="0.25">
      <c r="A77" s="112" t="s">
        <v>214</v>
      </c>
      <c r="B77" s="115" t="s">
        <v>239</v>
      </c>
      <c r="C77" s="116" t="s">
        <v>215</v>
      </c>
      <c r="D77" s="117">
        <v>0</v>
      </c>
      <c r="E77" s="113">
        <v>471077.9</v>
      </c>
      <c r="F77" s="113">
        <v>471077.9</v>
      </c>
    </row>
    <row r="78" spans="1:6" x14ac:dyDescent="0.25">
      <c r="A78" s="112" t="s">
        <v>224</v>
      </c>
      <c r="B78" s="115" t="s">
        <v>239</v>
      </c>
      <c r="C78" s="116" t="s">
        <v>215</v>
      </c>
      <c r="D78" s="117">
        <v>702</v>
      </c>
      <c r="E78" s="113">
        <v>471077.9</v>
      </c>
      <c r="F78" s="113">
        <v>471077.9</v>
      </c>
    </row>
    <row r="79" spans="1:6" ht="31.5" x14ac:dyDescent="0.25">
      <c r="A79" s="112" t="s">
        <v>200</v>
      </c>
      <c r="B79" s="115" t="s">
        <v>239</v>
      </c>
      <c r="C79" s="116" t="s">
        <v>201</v>
      </c>
      <c r="D79" s="117">
        <v>0</v>
      </c>
      <c r="E79" s="113">
        <v>7603.2</v>
      </c>
      <c r="F79" s="113">
        <v>7603.2</v>
      </c>
    </row>
    <row r="80" spans="1:6" x14ac:dyDescent="0.25">
      <c r="A80" s="112" t="s">
        <v>224</v>
      </c>
      <c r="B80" s="115" t="s">
        <v>239</v>
      </c>
      <c r="C80" s="116" t="s">
        <v>201</v>
      </c>
      <c r="D80" s="117">
        <v>702</v>
      </c>
      <c r="E80" s="113">
        <v>7603.2</v>
      </c>
      <c r="F80" s="113">
        <v>7603.2</v>
      </c>
    </row>
    <row r="81" spans="1:6" ht="47.25" x14ac:dyDescent="0.25">
      <c r="A81" s="112" t="s">
        <v>240</v>
      </c>
      <c r="B81" s="115" t="s">
        <v>241</v>
      </c>
      <c r="C81" s="116" t="s">
        <v>193</v>
      </c>
      <c r="D81" s="117">
        <v>0</v>
      </c>
      <c r="E81" s="113">
        <v>15289.6</v>
      </c>
      <c r="F81" s="113">
        <v>15289.6</v>
      </c>
    </row>
    <row r="82" spans="1:6" ht="31.5" x14ac:dyDescent="0.25">
      <c r="A82" s="112" t="s">
        <v>200</v>
      </c>
      <c r="B82" s="115" t="s">
        <v>241</v>
      </c>
      <c r="C82" s="116" t="s">
        <v>201</v>
      </c>
      <c r="D82" s="117">
        <v>0</v>
      </c>
      <c r="E82" s="113">
        <v>15289.6</v>
      </c>
      <c r="F82" s="113">
        <v>15289.6</v>
      </c>
    </row>
    <row r="83" spans="1:6" x14ac:dyDescent="0.25">
      <c r="A83" s="112" t="s">
        <v>242</v>
      </c>
      <c r="B83" s="115" t="s">
        <v>241</v>
      </c>
      <c r="C83" s="116" t="s">
        <v>201</v>
      </c>
      <c r="D83" s="117">
        <v>1004</v>
      </c>
      <c r="E83" s="113">
        <v>15289.6</v>
      </c>
      <c r="F83" s="113">
        <v>15289.6</v>
      </c>
    </row>
    <row r="84" spans="1:6" ht="47.25" x14ac:dyDescent="0.25">
      <c r="A84" s="112" t="s">
        <v>243</v>
      </c>
      <c r="B84" s="115" t="s">
        <v>244</v>
      </c>
      <c r="C84" s="116" t="s">
        <v>193</v>
      </c>
      <c r="D84" s="117">
        <v>0</v>
      </c>
      <c r="E84" s="113">
        <v>439.6</v>
      </c>
      <c r="F84" s="113">
        <v>439.6</v>
      </c>
    </row>
    <row r="85" spans="1:6" ht="31.5" x14ac:dyDescent="0.25">
      <c r="A85" s="112" t="s">
        <v>200</v>
      </c>
      <c r="B85" s="115" t="s">
        <v>244</v>
      </c>
      <c r="C85" s="116" t="s">
        <v>201</v>
      </c>
      <c r="D85" s="117">
        <v>0</v>
      </c>
      <c r="E85" s="113">
        <v>326.3</v>
      </c>
      <c r="F85" s="113">
        <v>326.3</v>
      </c>
    </row>
    <row r="86" spans="1:6" x14ac:dyDescent="0.25">
      <c r="A86" s="112" t="s">
        <v>224</v>
      </c>
      <c r="B86" s="115" t="s">
        <v>244</v>
      </c>
      <c r="C86" s="116" t="s">
        <v>201</v>
      </c>
      <c r="D86" s="117">
        <v>702</v>
      </c>
      <c r="E86" s="113">
        <v>326.3</v>
      </c>
      <c r="F86" s="113">
        <v>326.3</v>
      </c>
    </row>
    <row r="87" spans="1:6" x14ac:dyDescent="0.25">
      <c r="A87" s="112" t="s">
        <v>245</v>
      </c>
      <c r="B87" s="115" t="s">
        <v>244</v>
      </c>
      <c r="C87" s="116" t="s">
        <v>246</v>
      </c>
      <c r="D87" s="117">
        <v>0</v>
      </c>
      <c r="E87" s="113">
        <v>113.3</v>
      </c>
      <c r="F87" s="113">
        <v>113.3</v>
      </c>
    </row>
    <row r="88" spans="1:6" x14ac:dyDescent="0.25">
      <c r="A88" s="112" t="s">
        <v>224</v>
      </c>
      <c r="B88" s="115" t="s">
        <v>244</v>
      </c>
      <c r="C88" s="116" t="s">
        <v>246</v>
      </c>
      <c r="D88" s="117">
        <v>702</v>
      </c>
      <c r="E88" s="113">
        <v>113.3</v>
      </c>
      <c r="F88" s="113">
        <v>113.3</v>
      </c>
    </row>
    <row r="89" spans="1:6" ht="47.25" x14ac:dyDescent="0.25">
      <c r="A89" s="112" t="s">
        <v>247</v>
      </c>
      <c r="B89" s="115" t="s">
        <v>248</v>
      </c>
      <c r="C89" s="116" t="s">
        <v>193</v>
      </c>
      <c r="D89" s="117">
        <v>0</v>
      </c>
      <c r="E89" s="113">
        <f>E90</f>
        <v>28368.1</v>
      </c>
      <c r="F89" s="113">
        <v>29189.200000000001</v>
      </c>
    </row>
    <row r="90" spans="1:6" ht="31.5" x14ac:dyDescent="0.25">
      <c r="A90" s="112" t="s">
        <v>200</v>
      </c>
      <c r="B90" s="115" t="s">
        <v>248</v>
      </c>
      <c r="C90" s="116" t="s">
        <v>201</v>
      </c>
      <c r="D90" s="117">
        <v>0</v>
      </c>
      <c r="E90" s="113">
        <f>E91</f>
        <v>28368.1</v>
      </c>
      <c r="F90" s="113">
        <v>29189.200000000001</v>
      </c>
    </row>
    <row r="91" spans="1:6" x14ac:dyDescent="0.25">
      <c r="A91" s="112" t="s">
        <v>224</v>
      </c>
      <c r="B91" s="115" t="s">
        <v>248</v>
      </c>
      <c r="C91" s="116" t="s">
        <v>201</v>
      </c>
      <c r="D91" s="117">
        <v>702</v>
      </c>
      <c r="E91" s="113">
        <v>28368.1</v>
      </c>
      <c r="F91" s="113">
        <v>29189.200000000001</v>
      </c>
    </row>
    <row r="92" spans="1:6" ht="31.5" x14ac:dyDescent="0.25">
      <c r="A92" s="112" t="s">
        <v>249</v>
      </c>
      <c r="B92" s="115" t="s">
        <v>250</v>
      </c>
      <c r="C92" s="116" t="s">
        <v>193</v>
      </c>
      <c r="D92" s="117">
        <v>0</v>
      </c>
      <c r="E92" s="113">
        <v>37753.599999999999</v>
      </c>
      <c r="F92" s="113">
        <v>0</v>
      </c>
    </row>
    <row r="93" spans="1:6" ht="31.5" x14ac:dyDescent="0.25">
      <c r="A93" s="112" t="s">
        <v>200</v>
      </c>
      <c r="B93" s="115" t="s">
        <v>250</v>
      </c>
      <c r="C93" s="116" t="s">
        <v>201</v>
      </c>
      <c r="D93" s="117">
        <v>0</v>
      </c>
      <c r="E93" s="113">
        <v>37753.599999999999</v>
      </c>
      <c r="F93" s="113">
        <v>0</v>
      </c>
    </row>
    <row r="94" spans="1:6" x14ac:dyDescent="0.25">
      <c r="A94" s="112" t="s">
        <v>224</v>
      </c>
      <c r="B94" s="115" t="s">
        <v>250</v>
      </c>
      <c r="C94" s="116" t="s">
        <v>201</v>
      </c>
      <c r="D94" s="117">
        <v>702</v>
      </c>
      <c r="E94" s="113">
        <v>37753.599999999999</v>
      </c>
      <c r="F94" s="113">
        <v>0</v>
      </c>
    </row>
    <row r="95" spans="1:6" ht="31.5" x14ac:dyDescent="0.25">
      <c r="A95" s="112" t="s">
        <v>216</v>
      </c>
      <c r="B95" s="115" t="s">
        <v>251</v>
      </c>
      <c r="C95" s="116" t="s">
        <v>193</v>
      </c>
      <c r="D95" s="117">
        <v>0</v>
      </c>
      <c r="E95" s="113">
        <v>7214.5</v>
      </c>
      <c r="F95" s="113">
        <v>8200</v>
      </c>
    </row>
    <row r="96" spans="1:6" ht="31.5" x14ac:dyDescent="0.25">
      <c r="A96" s="112" t="s">
        <v>200</v>
      </c>
      <c r="B96" s="115" t="s">
        <v>251</v>
      </c>
      <c r="C96" s="116" t="s">
        <v>201</v>
      </c>
      <c r="D96" s="117">
        <v>0</v>
      </c>
      <c r="E96" s="113">
        <v>7214.5</v>
      </c>
      <c r="F96" s="113">
        <v>8200</v>
      </c>
    </row>
    <row r="97" spans="1:6" x14ac:dyDescent="0.25">
      <c r="A97" s="112" t="s">
        <v>224</v>
      </c>
      <c r="B97" s="115" t="s">
        <v>251</v>
      </c>
      <c r="C97" s="116" t="s">
        <v>201</v>
      </c>
      <c r="D97" s="117">
        <v>702</v>
      </c>
      <c r="E97" s="113">
        <v>7214.5</v>
      </c>
      <c r="F97" s="113">
        <v>8200</v>
      </c>
    </row>
    <row r="98" spans="1:6" ht="47.25" x14ac:dyDescent="0.25">
      <c r="A98" s="112" t="s">
        <v>252</v>
      </c>
      <c r="B98" s="115" t="s">
        <v>253</v>
      </c>
      <c r="C98" s="116" t="s">
        <v>193</v>
      </c>
      <c r="D98" s="117">
        <v>0</v>
      </c>
      <c r="E98" s="113">
        <v>5000</v>
      </c>
      <c r="F98" s="113">
        <v>2800</v>
      </c>
    </row>
    <row r="99" spans="1:6" ht="31.5" x14ac:dyDescent="0.25">
      <c r="A99" s="112" t="s">
        <v>200</v>
      </c>
      <c r="B99" s="115" t="s">
        <v>253</v>
      </c>
      <c r="C99" s="116" t="s">
        <v>201</v>
      </c>
      <c r="D99" s="117">
        <v>0</v>
      </c>
      <c r="E99" s="113">
        <v>5000</v>
      </c>
      <c r="F99" s="113">
        <v>2800</v>
      </c>
    </row>
    <row r="100" spans="1:6" x14ac:dyDescent="0.25">
      <c r="A100" s="112" t="s">
        <v>224</v>
      </c>
      <c r="B100" s="115" t="s">
        <v>253</v>
      </c>
      <c r="C100" s="116" t="s">
        <v>201</v>
      </c>
      <c r="D100" s="117">
        <v>702</v>
      </c>
      <c r="E100" s="113">
        <v>5000</v>
      </c>
      <c r="F100" s="113">
        <v>2800</v>
      </c>
    </row>
    <row r="101" spans="1:6" ht="63" x14ac:dyDescent="0.25">
      <c r="A101" s="112" t="s">
        <v>219</v>
      </c>
      <c r="B101" s="115" t="s">
        <v>254</v>
      </c>
      <c r="C101" s="116" t="s">
        <v>193</v>
      </c>
      <c r="D101" s="117">
        <v>0</v>
      </c>
      <c r="E101" s="113">
        <v>0</v>
      </c>
      <c r="F101" s="113">
        <v>7420</v>
      </c>
    </row>
    <row r="102" spans="1:6" ht="31.5" x14ac:dyDescent="0.25">
      <c r="A102" s="112" t="s">
        <v>200</v>
      </c>
      <c r="B102" s="115" t="s">
        <v>254</v>
      </c>
      <c r="C102" s="116" t="s">
        <v>201</v>
      </c>
      <c r="D102" s="117">
        <v>0</v>
      </c>
      <c r="E102" s="113">
        <v>0</v>
      </c>
      <c r="F102" s="113">
        <v>7420</v>
      </c>
    </row>
    <row r="103" spans="1:6" x14ac:dyDescent="0.25">
      <c r="A103" s="112" t="s">
        <v>224</v>
      </c>
      <c r="B103" s="115" t="s">
        <v>254</v>
      </c>
      <c r="C103" s="116" t="s">
        <v>201</v>
      </c>
      <c r="D103" s="117">
        <v>702</v>
      </c>
      <c r="E103" s="113">
        <v>0</v>
      </c>
      <c r="F103" s="113">
        <v>7420</v>
      </c>
    </row>
    <row r="104" spans="1:6" ht="47.25" x14ac:dyDescent="0.25">
      <c r="A104" s="112" t="s">
        <v>255</v>
      </c>
      <c r="B104" s="115" t="s">
        <v>256</v>
      </c>
      <c r="C104" s="116" t="s">
        <v>193</v>
      </c>
      <c r="D104" s="117">
        <v>0</v>
      </c>
      <c r="E104" s="113">
        <v>3361.1</v>
      </c>
      <c r="F104" s="113">
        <v>3361.1</v>
      </c>
    </row>
    <row r="105" spans="1:6" ht="31.5" x14ac:dyDescent="0.25">
      <c r="A105" s="112" t="s">
        <v>200</v>
      </c>
      <c r="B105" s="115" t="s">
        <v>256</v>
      </c>
      <c r="C105" s="116" t="s">
        <v>201</v>
      </c>
      <c r="D105" s="117">
        <v>0</v>
      </c>
      <c r="E105" s="113">
        <v>3361.1</v>
      </c>
      <c r="F105" s="113">
        <v>3361.1</v>
      </c>
    </row>
    <row r="106" spans="1:6" x14ac:dyDescent="0.25">
      <c r="A106" s="112" t="s">
        <v>224</v>
      </c>
      <c r="B106" s="115" t="s">
        <v>256</v>
      </c>
      <c r="C106" s="116" t="s">
        <v>201</v>
      </c>
      <c r="D106" s="117">
        <v>702</v>
      </c>
      <c r="E106" s="113">
        <v>3361.1</v>
      </c>
      <c r="F106" s="113">
        <v>3361.1</v>
      </c>
    </row>
    <row r="107" spans="1:6" ht="47.25" x14ac:dyDescent="0.25">
      <c r="A107" s="112" t="s">
        <v>257</v>
      </c>
      <c r="B107" s="115" t="s">
        <v>258</v>
      </c>
      <c r="C107" s="116" t="s">
        <v>193</v>
      </c>
      <c r="D107" s="117">
        <v>0</v>
      </c>
      <c r="E107" s="113">
        <v>11878.1</v>
      </c>
      <c r="F107" s="113">
        <v>11245.7</v>
      </c>
    </row>
    <row r="108" spans="1:6" ht="31.5" x14ac:dyDescent="0.25">
      <c r="A108" s="112" t="s">
        <v>200</v>
      </c>
      <c r="B108" s="115" t="s">
        <v>258</v>
      </c>
      <c r="C108" s="116" t="s">
        <v>201</v>
      </c>
      <c r="D108" s="117">
        <v>0</v>
      </c>
      <c r="E108" s="113">
        <v>11559</v>
      </c>
      <c r="F108" s="113">
        <v>10926.6</v>
      </c>
    </row>
    <row r="109" spans="1:6" x14ac:dyDescent="0.25">
      <c r="A109" s="112" t="s">
        <v>224</v>
      </c>
      <c r="B109" s="115" t="s">
        <v>258</v>
      </c>
      <c r="C109" s="116" t="s">
        <v>201</v>
      </c>
      <c r="D109" s="117">
        <v>702</v>
      </c>
      <c r="E109" s="113">
        <v>11559</v>
      </c>
      <c r="F109" s="113">
        <v>10926.6</v>
      </c>
    </row>
    <row r="110" spans="1:6" x14ac:dyDescent="0.25">
      <c r="A110" s="112" t="s">
        <v>245</v>
      </c>
      <c r="B110" s="115" t="s">
        <v>258</v>
      </c>
      <c r="C110" s="116" t="s">
        <v>246</v>
      </c>
      <c r="D110" s="117">
        <v>0</v>
      </c>
      <c r="E110" s="113">
        <v>319.10000000000002</v>
      </c>
      <c r="F110" s="113">
        <v>319.10000000000002</v>
      </c>
    </row>
    <row r="111" spans="1:6" x14ac:dyDescent="0.25">
      <c r="A111" s="112" t="s">
        <v>224</v>
      </c>
      <c r="B111" s="115" t="s">
        <v>258</v>
      </c>
      <c r="C111" s="116" t="s">
        <v>246</v>
      </c>
      <c r="D111" s="117">
        <v>702</v>
      </c>
      <c r="E111" s="113">
        <v>319.10000000000002</v>
      </c>
      <c r="F111" s="113">
        <v>319.10000000000002</v>
      </c>
    </row>
    <row r="112" spans="1:6" ht="31.5" x14ac:dyDescent="0.25">
      <c r="A112" s="112" t="s">
        <v>259</v>
      </c>
      <c r="B112" s="115" t="s">
        <v>260</v>
      </c>
      <c r="C112" s="116" t="s">
        <v>193</v>
      </c>
      <c r="D112" s="117">
        <v>0</v>
      </c>
      <c r="E112" s="113">
        <v>49133.599999999999</v>
      </c>
      <c r="F112" s="113">
        <v>51120.1</v>
      </c>
    </row>
    <row r="113" spans="1:6" ht="31.5" x14ac:dyDescent="0.25">
      <c r="A113" s="112" t="s">
        <v>198</v>
      </c>
      <c r="B113" s="115" t="s">
        <v>261</v>
      </c>
      <c r="C113" s="116" t="s">
        <v>193</v>
      </c>
      <c r="D113" s="117">
        <v>0</v>
      </c>
      <c r="E113" s="113">
        <v>71.900000000000006</v>
      </c>
      <c r="F113" s="113">
        <v>71.900000000000006</v>
      </c>
    </row>
    <row r="114" spans="1:6" ht="31.5" x14ac:dyDescent="0.25">
      <c r="A114" s="112" t="s">
        <v>200</v>
      </c>
      <c r="B114" s="115" t="s">
        <v>261</v>
      </c>
      <c r="C114" s="116" t="s">
        <v>201</v>
      </c>
      <c r="D114" s="117">
        <v>0</v>
      </c>
      <c r="E114" s="113">
        <v>71.900000000000006</v>
      </c>
      <c r="F114" s="113">
        <v>71.900000000000006</v>
      </c>
    </row>
    <row r="115" spans="1:6" x14ac:dyDescent="0.25">
      <c r="A115" s="112" t="s">
        <v>262</v>
      </c>
      <c r="B115" s="115" t="s">
        <v>261</v>
      </c>
      <c r="C115" s="116" t="s">
        <v>201</v>
      </c>
      <c r="D115" s="117">
        <v>703</v>
      </c>
      <c r="E115" s="113">
        <v>71.900000000000006</v>
      </c>
      <c r="F115" s="113">
        <v>71.900000000000006</v>
      </c>
    </row>
    <row r="116" spans="1:6" x14ac:dyDescent="0.25">
      <c r="A116" s="112" t="s">
        <v>204</v>
      </c>
      <c r="B116" s="115" t="s">
        <v>263</v>
      </c>
      <c r="C116" s="116" t="s">
        <v>193</v>
      </c>
      <c r="D116" s="117">
        <v>0</v>
      </c>
      <c r="E116" s="113">
        <v>12.2</v>
      </c>
      <c r="F116" s="113">
        <v>12.1</v>
      </c>
    </row>
    <row r="117" spans="1:6" ht="31.5" x14ac:dyDescent="0.25">
      <c r="A117" s="112" t="s">
        <v>200</v>
      </c>
      <c r="B117" s="115" t="s">
        <v>263</v>
      </c>
      <c r="C117" s="116" t="s">
        <v>201</v>
      </c>
      <c r="D117" s="117">
        <v>0</v>
      </c>
      <c r="E117" s="113">
        <v>12.2</v>
      </c>
      <c r="F117" s="113">
        <v>12.1</v>
      </c>
    </row>
    <row r="118" spans="1:6" x14ac:dyDescent="0.25">
      <c r="A118" s="112" t="s">
        <v>262</v>
      </c>
      <c r="B118" s="115" t="s">
        <v>263</v>
      </c>
      <c r="C118" s="116" t="s">
        <v>201</v>
      </c>
      <c r="D118" s="117">
        <v>703</v>
      </c>
      <c r="E118" s="113">
        <v>12.2</v>
      </c>
      <c r="F118" s="113">
        <v>12.1</v>
      </c>
    </row>
    <row r="119" spans="1:6" x14ac:dyDescent="0.25">
      <c r="A119" s="112" t="s">
        <v>208</v>
      </c>
      <c r="B119" s="115" t="s">
        <v>264</v>
      </c>
      <c r="C119" s="116" t="s">
        <v>193</v>
      </c>
      <c r="D119" s="117">
        <v>0</v>
      </c>
      <c r="E119" s="113">
        <v>1359.6</v>
      </c>
      <c r="F119" s="113">
        <v>4326.8</v>
      </c>
    </row>
    <row r="120" spans="1:6" ht="31.5" x14ac:dyDescent="0.25">
      <c r="A120" s="112" t="s">
        <v>200</v>
      </c>
      <c r="B120" s="115" t="s">
        <v>264</v>
      </c>
      <c r="C120" s="116" t="s">
        <v>201</v>
      </c>
      <c r="D120" s="117">
        <v>0</v>
      </c>
      <c r="E120" s="113">
        <v>1013.2</v>
      </c>
      <c r="F120" s="113">
        <v>3980.5</v>
      </c>
    </row>
    <row r="121" spans="1:6" x14ac:dyDescent="0.25">
      <c r="A121" s="112" t="s">
        <v>262</v>
      </c>
      <c r="B121" s="115" t="s">
        <v>264</v>
      </c>
      <c r="C121" s="116" t="s">
        <v>201</v>
      </c>
      <c r="D121" s="117">
        <v>703</v>
      </c>
      <c r="E121" s="113">
        <v>1013.2</v>
      </c>
      <c r="F121" s="113">
        <v>3980.5</v>
      </c>
    </row>
    <row r="122" spans="1:6" x14ac:dyDescent="0.25">
      <c r="A122" s="112" t="s">
        <v>210</v>
      </c>
      <c r="B122" s="115" t="s">
        <v>264</v>
      </c>
      <c r="C122" s="116" t="s">
        <v>211</v>
      </c>
      <c r="D122" s="117">
        <v>0</v>
      </c>
      <c r="E122" s="113">
        <v>346.4</v>
      </c>
      <c r="F122" s="113">
        <v>346.3</v>
      </c>
    </row>
    <row r="123" spans="1:6" x14ac:dyDescent="0.25">
      <c r="A123" s="112" t="s">
        <v>262</v>
      </c>
      <c r="B123" s="115" t="s">
        <v>264</v>
      </c>
      <c r="C123" s="116" t="s">
        <v>211</v>
      </c>
      <c r="D123" s="117">
        <v>703</v>
      </c>
      <c r="E123" s="113">
        <v>346.4</v>
      </c>
      <c r="F123" s="113">
        <v>346.3</v>
      </c>
    </row>
    <row r="124" spans="1:6" ht="141.75" x14ac:dyDescent="0.25">
      <c r="A124" s="112" t="s">
        <v>265</v>
      </c>
      <c r="B124" s="115" t="s">
        <v>266</v>
      </c>
      <c r="C124" s="116" t="s">
        <v>193</v>
      </c>
      <c r="D124" s="117">
        <v>0</v>
      </c>
      <c r="E124" s="113">
        <v>47689.9</v>
      </c>
      <c r="F124" s="113">
        <v>46709.3</v>
      </c>
    </row>
    <row r="125" spans="1:6" ht="63" x14ac:dyDescent="0.25">
      <c r="A125" s="112" t="s">
        <v>214</v>
      </c>
      <c r="B125" s="115" t="s">
        <v>266</v>
      </c>
      <c r="C125" s="116" t="s">
        <v>215</v>
      </c>
      <c r="D125" s="117">
        <v>0</v>
      </c>
      <c r="E125" s="113">
        <v>47689.9</v>
      </c>
      <c r="F125" s="113">
        <v>46709.3</v>
      </c>
    </row>
    <row r="126" spans="1:6" x14ac:dyDescent="0.25">
      <c r="A126" s="112" t="s">
        <v>262</v>
      </c>
      <c r="B126" s="115" t="s">
        <v>266</v>
      </c>
      <c r="C126" s="116" t="s">
        <v>215</v>
      </c>
      <c r="D126" s="117">
        <v>703</v>
      </c>
      <c r="E126" s="113">
        <v>47689.9</v>
      </c>
      <c r="F126" s="113">
        <v>46709.3</v>
      </c>
    </row>
    <row r="127" spans="1:6" x14ac:dyDescent="0.25">
      <c r="A127" s="112" t="s">
        <v>267</v>
      </c>
      <c r="B127" s="115" t="s">
        <v>268</v>
      </c>
      <c r="C127" s="116" t="s">
        <v>193</v>
      </c>
      <c r="D127" s="117">
        <v>0</v>
      </c>
      <c r="E127" s="113">
        <v>3495.7</v>
      </c>
      <c r="F127" s="113">
        <v>0</v>
      </c>
    </row>
    <row r="128" spans="1:6" ht="47.25" x14ac:dyDescent="0.25">
      <c r="A128" s="112" t="s">
        <v>269</v>
      </c>
      <c r="B128" s="115" t="s">
        <v>270</v>
      </c>
      <c r="C128" s="116" t="s">
        <v>193</v>
      </c>
      <c r="D128" s="117">
        <v>0</v>
      </c>
      <c r="E128" s="113">
        <v>3495.7</v>
      </c>
      <c r="F128" s="113">
        <v>0</v>
      </c>
    </row>
    <row r="129" spans="1:6" ht="31.5" x14ac:dyDescent="0.25">
      <c r="A129" s="112" t="s">
        <v>200</v>
      </c>
      <c r="B129" s="115" t="s">
        <v>270</v>
      </c>
      <c r="C129" s="116" t="s">
        <v>201</v>
      </c>
      <c r="D129" s="117">
        <v>0</v>
      </c>
      <c r="E129" s="113">
        <v>3495.7</v>
      </c>
      <c r="F129" s="113">
        <v>0</v>
      </c>
    </row>
    <row r="130" spans="1:6" x14ac:dyDescent="0.25">
      <c r="A130" s="112" t="s">
        <v>224</v>
      </c>
      <c r="B130" s="115" t="s">
        <v>270</v>
      </c>
      <c r="C130" s="116" t="s">
        <v>201</v>
      </c>
      <c r="D130" s="117">
        <v>702</v>
      </c>
      <c r="E130" s="113">
        <v>3495.7</v>
      </c>
      <c r="F130" s="113">
        <v>0</v>
      </c>
    </row>
    <row r="131" spans="1:6" ht="31.5" x14ac:dyDescent="0.25">
      <c r="A131" s="112" t="s">
        <v>271</v>
      </c>
      <c r="B131" s="115" t="s">
        <v>272</v>
      </c>
      <c r="C131" s="116" t="s">
        <v>193</v>
      </c>
      <c r="D131" s="117">
        <v>0</v>
      </c>
      <c r="E131" s="113">
        <v>18698.099999999999</v>
      </c>
      <c r="F131" s="113">
        <v>18557</v>
      </c>
    </row>
    <row r="132" spans="1:6" ht="31.5" x14ac:dyDescent="0.25">
      <c r="A132" s="112" t="s">
        <v>273</v>
      </c>
      <c r="B132" s="115" t="s">
        <v>274</v>
      </c>
      <c r="C132" s="116" t="s">
        <v>193</v>
      </c>
      <c r="D132" s="117">
        <v>0</v>
      </c>
      <c r="E132" s="113">
        <v>15470.5</v>
      </c>
      <c r="F132" s="113">
        <v>15329.4</v>
      </c>
    </row>
    <row r="133" spans="1:6" ht="31.5" x14ac:dyDescent="0.25">
      <c r="A133" s="112" t="s">
        <v>275</v>
      </c>
      <c r="B133" s="115" t="s">
        <v>276</v>
      </c>
      <c r="C133" s="116" t="s">
        <v>193</v>
      </c>
      <c r="D133" s="117">
        <v>0</v>
      </c>
      <c r="E133" s="113">
        <v>310.7</v>
      </c>
      <c r="F133" s="113">
        <v>431.6</v>
      </c>
    </row>
    <row r="134" spans="1:6" ht="31.5" x14ac:dyDescent="0.25">
      <c r="A134" s="112" t="s">
        <v>200</v>
      </c>
      <c r="B134" s="115" t="s">
        <v>276</v>
      </c>
      <c r="C134" s="116" t="s">
        <v>201</v>
      </c>
      <c r="D134" s="117">
        <v>0</v>
      </c>
      <c r="E134" s="113">
        <v>308.10000000000002</v>
      </c>
      <c r="F134" s="113">
        <v>429</v>
      </c>
    </row>
    <row r="135" spans="1:6" x14ac:dyDescent="0.25">
      <c r="A135" s="112" t="s">
        <v>277</v>
      </c>
      <c r="B135" s="115" t="s">
        <v>276</v>
      </c>
      <c r="C135" s="116" t="s">
        <v>201</v>
      </c>
      <c r="D135" s="117">
        <v>709</v>
      </c>
      <c r="E135" s="113">
        <v>308.10000000000002</v>
      </c>
      <c r="F135" s="113">
        <v>429</v>
      </c>
    </row>
    <row r="136" spans="1:6" x14ac:dyDescent="0.25">
      <c r="A136" s="112" t="s">
        <v>210</v>
      </c>
      <c r="B136" s="115" t="s">
        <v>276</v>
      </c>
      <c r="C136" s="116" t="s">
        <v>211</v>
      </c>
      <c r="D136" s="117">
        <v>0</v>
      </c>
      <c r="E136" s="113">
        <v>2.6</v>
      </c>
      <c r="F136" s="113">
        <v>2.6</v>
      </c>
    </row>
    <row r="137" spans="1:6" x14ac:dyDescent="0.25">
      <c r="A137" s="112" t="s">
        <v>277</v>
      </c>
      <c r="B137" s="115" t="s">
        <v>276</v>
      </c>
      <c r="C137" s="116" t="s">
        <v>211</v>
      </c>
      <c r="D137" s="117">
        <v>709</v>
      </c>
      <c r="E137" s="113">
        <v>2.6</v>
      </c>
      <c r="F137" s="113">
        <v>2.6</v>
      </c>
    </row>
    <row r="138" spans="1:6" x14ac:dyDescent="0.25">
      <c r="A138" s="112" t="s">
        <v>208</v>
      </c>
      <c r="B138" s="115" t="s">
        <v>278</v>
      </c>
      <c r="C138" s="116" t="s">
        <v>193</v>
      </c>
      <c r="D138" s="117">
        <v>0</v>
      </c>
      <c r="E138" s="113">
        <v>63.5</v>
      </c>
      <c r="F138" s="113">
        <v>63.5</v>
      </c>
    </row>
    <row r="139" spans="1:6" ht="31.5" x14ac:dyDescent="0.25">
      <c r="A139" s="112" t="s">
        <v>200</v>
      </c>
      <c r="B139" s="115" t="s">
        <v>278</v>
      </c>
      <c r="C139" s="116" t="s">
        <v>201</v>
      </c>
      <c r="D139" s="117">
        <v>0</v>
      </c>
      <c r="E139" s="113">
        <v>63.5</v>
      </c>
      <c r="F139" s="113">
        <v>63.5</v>
      </c>
    </row>
    <row r="140" spans="1:6" x14ac:dyDescent="0.25">
      <c r="A140" s="112" t="s">
        <v>277</v>
      </c>
      <c r="B140" s="115" t="s">
        <v>278</v>
      </c>
      <c r="C140" s="116" t="s">
        <v>201</v>
      </c>
      <c r="D140" s="117">
        <v>709</v>
      </c>
      <c r="E140" s="113">
        <v>63.5</v>
      </c>
      <c r="F140" s="113">
        <v>63.5</v>
      </c>
    </row>
    <row r="141" spans="1:6" ht="141.75" x14ac:dyDescent="0.25">
      <c r="A141" s="112" t="s">
        <v>265</v>
      </c>
      <c r="B141" s="115" t="s">
        <v>279</v>
      </c>
      <c r="C141" s="116" t="s">
        <v>193</v>
      </c>
      <c r="D141" s="117">
        <v>0</v>
      </c>
      <c r="E141" s="113">
        <v>15096.3</v>
      </c>
      <c r="F141" s="113">
        <v>14834.3</v>
      </c>
    </row>
    <row r="142" spans="1:6" ht="63" x14ac:dyDescent="0.25">
      <c r="A142" s="112" t="s">
        <v>214</v>
      </c>
      <c r="B142" s="115" t="s">
        <v>279</v>
      </c>
      <c r="C142" s="116" t="s">
        <v>215</v>
      </c>
      <c r="D142" s="117">
        <v>0</v>
      </c>
      <c r="E142" s="113">
        <v>15096.3</v>
      </c>
      <c r="F142" s="113">
        <v>14834.3</v>
      </c>
    </row>
    <row r="143" spans="1:6" x14ac:dyDescent="0.25">
      <c r="A143" s="112" t="s">
        <v>277</v>
      </c>
      <c r="B143" s="115" t="s">
        <v>279</v>
      </c>
      <c r="C143" s="116" t="s">
        <v>215</v>
      </c>
      <c r="D143" s="117">
        <v>709</v>
      </c>
      <c r="E143" s="113">
        <v>15096.3</v>
      </c>
      <c r="F143" s="113">
        <v>14834.3</v>
      </c>
    </row>
    <row r="144" spans="1:6" ht="31.5" x14ac:dyDescent="0.25">
      <c r="A144" s="112" t="s">
        <v>280</v>
      </c>
      <c r="B144" s="115" t="s">
        <v>281</v>
      </c>
      <c r="C144" s="116" t="s">
        <v>193</v>
      </c>
      <c r="D144" s="117">
        <v>0</v>
      </c>
      <c r="E144" s="113">
        <v>10</v>
      </c>
      <c r="F144" s="113">
        <v>10</v>
      </c>
    </row>
    <row r="145" spans="1:6" ht="63" x14ac:dyDescent="0.25">
      <c r="A145" s="112" t="s">
        <v>282</v>
      </c>
      <c r="B145" s="115" t="s">
        <v>283</v>
      </c>
      <c r="C145" s="116" t="s">
        <v>193</v>
      </c>
      <c r="D145" s="117">
        <v>0</v>
      </c>
      <c r="E145" s="113">
        <v>10</v>
      </c>
      <c r="F145" s="113">
        <v>10</v>
      </c>
    </row>
    <row r="146" spans="1:6" ht="31.5" x14ac:dyDescent="0.25">
      <c r="A146" s="112" t="s">
        <v>200</v>
      </c>
      <c r="B146" s="115" t="s">
        <v>283</v>
      </c>
      <c r="C146" s="116" t="s">
        <v>201</v>
      </c>
      <c r="D146" s="117">
        <v>0</v>
      </c>
      <c r="E146" s="113">
        <v>10</v>
      </c>
      <c r="F146" s="113">
        <v>10</v>
      </c>
    </row>
    <row r="147" spans="1:6" x14ac:dyDescent="0.25">
      <c r="A147" s="112" t="s">
        <v>277</v>
      </c>
      <c r="B147" s="115" t="s">
        <v>283</v>
      </c>
      <c r="C147" s="116" t="s">
        <v>201</v>
      </c>
      <c r="D147" s="117">
        <v>709</v>
      </c>
      <c r="E147" s="113">
        <v>10</v>
      </c>
      <c r="F147" s="113">
        <v>10</v>
      </c>
    </row>
    <row r="148" spans="1:6" ht="30" customHeight="1" x14ac:dyDescent="0.25">
      <c r="A148" s="112" t="s">
        <v>284</v>
      </c>
      <c r="B148" s="115" t="s">
        <v>285</v>
      </c>
      <c r="C148" s="116" t="s">
        <v>193</v>
      </c>
      <c r="D148" s="117">
        <v>0</v>
      </c>
      <c r="E148" s="113">
        <v>949</v>
      </c>
      <c r="F148" s="113">
        <v>949</v>
      </c>
    </row>
    <row r="149" spans="1:6" ht="63" x14ac:dyDescent="0.25">
      <c r="A149" s="112" t="s">
        <v>286</v>
      </c>
      <c r="B149" s="115" t="s">
        <v>287</v>
      </c>
      <c r="C149" s="116" t="s">
        <v>193</v>
      </c>
      <c r="D149" s="117">
        <v>0</v>
      </c>
      <c r="E149" s="113">
        <v>949</v>
      </c>
      <c r="F149" s="113">
        <v>949</v>
      </c>
    </row>
    <row r="150" spans="1:6" ht="31.5" x14ac:dyDescent="0.25">
      <c r="A150" s="112" t="s">
        <v>200</v>
      </c>
      <c r="B150" s="115" t="s">
        <v>287</v>
      </c>
      <c r="C150" s="116" t="s">
        <v>201</v>
      </c>
      <c r="D150" s="117">
        <v>0</v>
      </c>
      <c r="E150" s="113">
        <v>940</v>
      </c>
      <c r="F150" s="113">
        <v>940</v>
      </c>
    </row>
    <row r="151" spans="1:6" x14ac:dyDescent="0.25">
      <c r="A151" s="112" t="s">
        <v>277</v>
      </c>
      <c r="B151" s="115" t="s">
        <v>287</v>
      </c>
      <c r="C151" s="116" t="s">
        <v>201</v>
      </c>
      <c r="D151" s="117">
        <v>709</v>
      </c>
      <c r="E151" s="113">
        <v>940</v>
      </c>
      <c r="F151" s="113">
        <v>940</v>
      </c>
    </row>
    <row r="152" spans="1:6" x14ac:dyDescent="0.25">
      <c r="A152" s="112" t="s">
        <v>245</v>
      </c>
      <c r="B152" s="115" t="s">
        <v>287</v>
      </c>
      <c r="C152" s="116" t="s">
        <v>246</v>
      </c>
      <c r="D152" s="117">
        <v>0</v>
      </c>
      <c r="E152" s="113">
        <v>9</v>
      </c>
      <c r="F152" s="113">
        <v>9</v>
      </c>
    </row>
    <row r="153" spans="1:6" x14ac:dyDescent="0.25">
      <c r="A153" s="112" t="s">
        <v>224</v>
      </c>
      <c r="B153" s="115" t="s">
        <v>287</v>
      </c>
      <c r="C153" s="116" t="s">
        <v>246</v>
      </c>
      <c r="D153" s="117">
        <v>702</v>
      </c>
      <c r="E153" s="113">
        <v>9</v>
      </c>
      <c r="F153" s="113">
        <v>9</v>
      </c>
    </row>
    <row r="154" spans="1:6" ht="16.5" customHeight="1" x14ac:dyDescent="0.25">
      <c r="A154" s="112" t="s">
        <v>288</v>
      </c>
      <c r="B154" s="115" t="s">
        <v>289</v>
      </c>
      <c r="C154" s="116" t="s">
        <v>193</v>
      </c>
      <c r="D154" s="117">
        <v>0</v>
      </c>
      <c r="E154" s="113">
        <v>2268.6</v>
      </c>
      <c r="F154" s="113">
        <v>2268.6</v>
      </c>
    </row>
    <row r="155" spans="1:6" x14ac:dyDescent="0.25">
      <c r="A155" s="112" t="s">
        <v>204</v>
      </c>
      <c r="B155" s="115" t="s">
        <v>290</v>
      </c>
      <c r="C155" s="116" t="s">
        <v>193</v>
      </c>
      <c r="D155" s="117">
        <v>0</v>
      </c>
      <c r="E155" s="113">
        <v>153.5</v>
      </c>
      <c r="F155" s="113">
        <v>153.5</v>
      </c>
    </row>
    <row r="156" spans="1:6" ht="31.5" x14ac:dyDescent="0.25">
      <c r="A156" s="112" t="s">
        <v>200</v>
      </c>
      <c r="B156" s="115" t="s">
        <v>290</v>
      </c>
      <c r="C156" s="116" t="s">
        <v>201</v>
      </c>
      <c r="D156" s="117">
        <v>0</v>
      </c>
      <c r="E156" s="113">
        <v>153.5</v>
      </c>
      <c r="F156" s="113">
        <v>153.5</v>
      </c>
    </row>
    <row r="157" spans="1:6" x14ac:dyDescent="0.25">
      <c r="A157" s="112" t="s">
        <v>291</v>
      </c>
      <c r="B157" s="115" t="s">
        <v>290</v>
      </c>
      <c r="C157" s="116" t="s">
        <v>201</v>
      </c>
      <c r="D157" s="117">
        <v>707</v>
      </c>
      <c r="E157" s="113">
        <v>153.5</v>
      </c>
      <c r="F157" s="113">
        <v>153.5</v>
      </c>
    </row>
    <row r="158" spans="1:6" ht="63.75" customHeight="1" x14ac:dyDescent="0.25">
      <c r="A158" s="112" t="s">
        <v>292</v>
      </c>
      <c r="B158" s="115" t="s">
        <v>293</v>
      </c>
      <c r="C158" s="116" t="s">
        <v>193</v>
      </c>
      <c r="D158" s="117">
        <v>0</v>
      </c>
      <c r="E158" s="113">
        <v>2115.1</v>
      </c>
      <c r="F158" s="113">
        <v>2115.1</v>
      </c>
    </row>
    <row r="159" spans="1:6" ht="31.5" x14ac:dyDescent="0.25">
      <c r="A159" s="112" t="s">
        <v>200</v>
      </c>
      <c r="B159" s="115" t="s">
        <v>293</v>
      </c>
      <c r="C159" s="116" t="s">
        <v>201</v>
      </c>
      <c r="D159" s="117">
        <v>0</v>
      </c>
      <c r="E159" s="113">
        <v>2115.1</v>
      </c>
      <c r="F159" s="113">
        <v>2115.1</v>
      </c>
    </row>
    <row r="160" spans="1:6" x14ac:dyDescent="0.25">
      <c r="A160" s="112" t="s">
        <v>291</v>
      </c>
      <c r="B160" s="115" t="s">
        <v>293</v>
      </c>
      <c r="C160" s="116" t="s">
        <v>201</v>
      </c>
      <c r="D160" s="117">
        <v>707</v>
      </c>
      <c r="E160" s="113">
        <v>2115.1</v>
      </c>
      <c r="F160" s="113">
        <v>2115.1</v>
      </c>
    </row>
    <row r="161" spans="1:6" s="120" customFormat="1" ht="31.5" customHeight="1" x14ac:dyDescent="0.25">
      <c r="A161" s="110" t="s">
        <v>294</v>
      </c>
      <c r="B161" s="121" t="s">
        <v>295</v>
      </c>
      <c r="C161" s="122" t="s">
        <v>193</v>
      </c>
      <c r="D161" s="123">
        <v>0</v>
      </c>
      <c r="E161" s="111">
        <v>58259.8</v>
      </c>
      <c r="F161" s="111">
        <v>50502</v>
      </c>
    </row>
    <row r="162" spans="1:6" ht="47.25" x14ac:dyDescent="0.25">
      <c r="A162" s="112" t="s">
        <v>296</v>
      </c>
      <c r="B162" s="115" t="s">
        <v>297</v>
      </c>
      <c r="C162" s="116" t="s">
        <v>193</v>
      </c>
      <c r="D162" s="117">
        <v>0</v>
      </c>
      <c r="E162" s="113">
        <v>56392.6</v>
      </c>
      <c r="F162" s="113">
        <v>48663.8</v>
      </c>
    </row>
    <row r="163" spans="1:6" x14ac:dyDescent="0.25">
      <c r="A163" s="112" t="s">
        <v>298</v>
      </c>
      <c r="B163" s="115" t="s">
        <v>299</v>
      </c>
      <c r="C163" s="116" t="s">
        <v>193</v>
      </c>
      <c r="D163" s="117">
        <v>0</v>
      </c>
      <c r="E163" s="113">
        <v>2853</v>
      </c>
      <c r="F163" s="113">
        <v>2860.7</v>
      </c>
    </row>
    <row r="164" spans="1:6" x14ac:dyDescent="0.25">
      <c r="A164" s="112" t="s">
        <v>208</v>
      </c>
      <c r="B164" s="115" t="s">
        <v>300</v>
      </c>
      <c r="C164" s="116" t="s">
        <v>193</v>
      </c>
      <c r="D164" s="117">
        <v>0</v>
      </c>
      <c r="E164" s="113">
        <v>163</v>
      </c>
      <c r="F164" s="113">
        <v>219.7</v>
      </c>
    </row>
    <row r="165" spans="1:6" ht="63" x14ac:dyDescent="0.25">
      <c r="A165" s="112" t="s">
        <v>214</v>
      </c>
      <c r="B165" s="115" t="s">
        <v>300</v>
      </c>
      <c r="C165" s="116" t="s">
        <v>215</v>
      </c>
      <c r="D165" s="117">
        <v>0</v>
      </c>
      <c r="E165" s="113">
        <v>5.4</v>
      </c>
      <c r="F165" s="113">
        <v>5.4</v>
      </c>
    </row>
    <row r="166" spans="1:6" x14ac:dyDescent="0.25">
      <c r="A166" s="112" t="s">
        <v>301</v>
      </c>
      <c r="B166" s="115" t="s">
        <v>300</v>
      </c>
      <c r="C166" s="116" t="s">
        <v>215</v>
      </c>
      <c r="D166" s="117">
        <v>801</v>
      </c>
      <c r="E166" s="113">
        <v>5.4</v>
      </c>
      <c r="F166" s="113">
        <v>5.4</v>
      </c>
    </row>
    <row r="167" spans="1:6" ht="31.5" x14ac:dyDescent="0.25">
      <c r="A167" s="112" t="s">
        <v>200</v>
      </c>
      <c r="B167" s="115" t="s">
        <v>300</v>
      </c>
      <c r="C167" s="116" t="s">
        <v>201</v>
      </c>
      <c r="D167" s="117">
        <v>0</v>
      </c>
      <c r="E167" s="113">
        <v>150.19999999999999</v>
      </c>
      <c r="F167" s="113">
        <v>206.9</v>
      </c>
    </row>
    <row r="168" spans="1:6" x14ac:dyDescent="0.25">
      <c r="A168" s="112" t="s">
        <v>301</v>
      </c>
      <c r="B168" s="115" t="s">
        <v>300</v>
      </c>
      <c r="C168" s="116" t="s">
        <v>201</v>
      </c>
      <c r="D168" s="117">
        <v>801</v>
      </c>
      <c r="E168" s="113">
        <v>150.19999999999999</v>
      </c>
      <c r="F168" s="113">
        <v>206.9</v>
      </c>
    </row>
    <row r="169" spans="1:6" x14ac:dyDescent="0.25">
      <c r="A169" s="112" t="s">
        <v>210</v>
      </c>
      <c r="B169" s="115" t="s">
        <v>300</v>
      </c>
      <c r="C169" s="116" t="s">
        <v>211</v>
      </c>
      <c r="D169" s="117">
        <v>0</v>
      </c>
      <c r="E169" s="113">
        <v>7.4</v>
      </c>
      <c r="F169" s="113">
        <v>7.4</v>
      </c>
    </row>
    <row r="170" spans="1:6" x14ac:dyDescent="0.25">
      <c r="A170" s="112" t="s">
        <v>301</v>
      </c>
      <c r="B170" s="115" t="s">
        <v>300</v>
      </c>
      <c r="C170" s="116" t="s">
        <v>211</v>
      </c>
      <c r="D170" s="117">
        <v>801</v>
      </c>
      <c r="E170" s="113">
        <v>7.4</v>
      </c>
      <c r="F170" s="113">
        <v>7.4</v>
      </c>
    </row>
    <row r="171" spans="1:6" ht="141.75" x14ac:dyDescent="0.25">
      <c r="A171" s="112" t="s">
        <v>265</v>
      </c>
      <c r="B171" s="115" t="s">
        <v>302</v>
      </c>
      <c r="C171" s="116" t="s">
        <v>193</v>
      </c>
      <c r="D171" s="117">
        <v>0</v>
      </c>
      <c r="E171" s="113">
        <v>2690</v>
      </c>
      <c r="F171" s="113">
        <v>2641</v>
      </c>
    </row>
    <row r="172" spans="1:6" ht="63" x14ac:dyDescent="0.25">
      <c r="A172" s="112" t="s">
        <v>214</v>
      </c>
      <c r="B172" s="115" t="s">
        <v>302</v>
      </c>
      <c r="C172" s="116" t="s">
        <v>215</v>
      </c>
      <c r="D172" s="117">
        <v>0</v>
      </c>
      <c r="E172" s="113">
        <v>2690</v>
      </c>
      <c r="F172" s="113">
        <v>2641</v>
      </c>
    </row>
    <row r="173" spans="1:6" x14ac:dyDescent="0.25">
      <c r="A173" s="112" t="s">
        <v>301</v>
      </c>
      <c r="B173" s="115" t="s">
        <v>302</v>
      </c>
      <c r="C173" s="116" t="s">
        <v>215</v>
      </c>
      <c r="D173" s="117">
        <v>801</v>
      </c>
      <c r="E173" s="113">
        <v>2690</v>
      </c>
      <c r="F173" s="113">
        <v>2641</v>
      </c>
    </row>
    <row r="174" spans="1:6" ht="31.5" x14ac:dyDescent="0.25">
      <c r="A174" s="112" t="s">
        <v>303</v>
      </c>
      <c r="B174" s="115" t="s">
        <v>304</v>
      </c>
      <c r="C174" s="116" t="s">
        <v>193</v>
      </c>
      <c r="D174" s="117">
        <v>0</v>
      </c>
      <c r="E174" s="113">
        <v>22460.2</v>
      </c>
      <c r="F174" s="113">
        <v>22020.799999999999</v>
      </c>
    </row>
    <row r="175" spans="1:6" x14ac:dyDescent="0.25">
      <c r="A175" s="112" t="s">
        <v>208</v>
      </c>
      <c r="B175" s="115" t="s">
        <v>305</v>
      </c>
      <c r="C175" s="116" t="s">
        <v>193</v>
      </c>
      <c r="D175" s="117">
        <v>0</v>
      </c>
      <c r="E175" s="113">
        <v>1227.0999999999999</v>
      </c>
      <c r="F175" s="113">
        <v>1370.5</v>
      </c>
    </row>
    <row r="176" spans="1:6" ht="31.5" x14ac:dyDescent="0.25">
      <c r="A176" s="112" t="s">
        <v>200</v>
      </c>
      <c r="B176" s="115" t="s">
        <v>305</v>
      </c>
      <c r="C176" s="116" t="s">
        <v>201</v>
      </c>
      <c r="D176" s="117">
        <v>0</v>
      </c>
      <c r="E176" s="113">
        <v>1215.2</v>
      </c>
      <c r="F176" s="113">
        <v>1358.6</v>
      </c>
    </row>
    <row r="177" spans="1:6" x14ac:dyDescent="0.25">
      <c r="A177" s="112" t="s">
        <v>301</v>
      </c>
      <c r="B177" s="115" t="s">
        <v>305</v>
      </c>
      <c r="C177" s="116" t="s">
        <v>201</v>
      </c>
      <c r="D177" s="117">
        <v>801</v>
      </c>
      <c r="E177" s="113">
        <v>1215.2</v>
      </c>
      <c r="F177" s="113">
        <v>1358.6</v>
      </c>
    </row>
    <row r="178" spans="1:6" x14ac:dyDescent="0.25">
      <c r="A178" s="112" t="s">
        <v>210</v>
      </c>
      <c r="B178" s="115" t="s">
        <v>305</v>
      </c>
      <c r="C178" s="116" t="s">
        <v>211</v>
      </c>
      <c r="D178" s="117">
        <v>0</v>
      </c>
      <c r="E178" s="113">
        <v>11.9</v>
      </c>
      <c r="F178" s="113">
        <v>11.9</v>
      </c>
    </row>
    <row r="179" spans="1:6" x14ac:dyDescent="0.25">
      <c r="A179" s="112" t="s">
        <v>301</v>
      </c>
      <c r="B179" s="115" t="s">
        <v>305</v>
      </c>
      <c r="C179" s="116" t="s">
        <v>211</v>
      </c>
      <c r="D179" s="117">
        <v>801</v>
      </c>
      <c r="E179" s="113">
        <v>11.9</v>
      </c>
      <c r="F179" s="113">
        <v>11.9</v>
      </c>
    </row>
    <row r="180" spans="1:6" ht="47.25" x14ac:dyDescent="0.25">
      <c r="A180" s="112" t="s">
        <v>306</v>
      </c>
      <c r="B180" s="115" t="s">
        <v>307</v>
      </c>
      <c r="C180" s="116" t="s">
        <v>193</v>
      </c>
      <c r="D180" s="117">
        <v>0</v>
      </c>
      <c r="E180" s="113">
        <v>397.7</v>
      </c>
      <c r="F180" s="113">
        <v>397.7</v>
      </c>
    </row>
    <row r="181" spans="1:6" ht="31.5" x14ac:dyDescent="0.25">
      <c r="A181" s="112" t="s">
        <v>200</v>
      </c>
      <c r="B181" s="115" t="s">
        <v>307</v>
      </c>
      <c r="C181" s="116" t="s">
        <v>201</v>
      </c>
      <c r="D181" s="117">
        <v>0</v>
      </c>
      <c r="E181" s="113">
        <v>397.7</v>
      </c>
      <c r="F181" s="113">
        <v>397.7</v>
      </c>
    </row>
    <row r="182" spans="1:6" x14ac:dyDescent="0.25">
      <c r="A182" s="112" t="s">
        <v>301</v>
      </c>
      <c r="B182" s="115" t="s">
        <v>307</v>
      </c>
      <c r="C182" s="116" t="s">
        <v>201</v>
      </c>
      <c r="D182" s="117">
        <v>801</v>
      </c>
      <c r="E182" s="113">
        <v>397.7</v>
      </c>
      <c r="F182" s="113">
        <v>397.7</v>
      </c>
    </row>
    <row r="183" spans="1:6" ht="31.5" x14ac:dyDescent="0.25">
      <c r="A183" s="112" t="s">
        <v>308</v>
      </c>
      <c r="B183" s="115" t="s">
        <v>309</v>
      </c>
      <c r="C183" s="116" t="s">
        <v>193</v>
      </c>
      <c r="D183" s="117">
        <v>0</v>
      </c>
      <c r="E183" s="113">
        <v>225.7</v>
      </c>
      <c r="F183" s="113">
        <v>0</v>
      </c>
    </row>
    <row r="184" spans="1:6" ht="31.5" x14ac:dyDescent="0.25">
      <c r="A184" s="112" t="s">
        <v>200</v>
      </c>
      <c r="B184" s="115" t="s">
        <v>309</v>
      </c>
      <c r="C184" s="116" t="s">
        <v>201</v>
      </c>
      <c r="D184" s="117">
        <v>0</v>
      </c>
      <c r="E184" s="113">
        <v>225.7</v>
      </c>
      <c r="F184" s="113">
        <v>0</v>
      </c>
    </row>
    <row r="185" spans="1:6" x14ac:dyDescent="0.25">
      <c r="A185" s="112" t="s">
        <v>301</v>
      </c>
      <c r="B185" s="115" t="s">
        <v>309</v>
      </c>
      <c r="C185" s="116" t="s">
        <v>201</v>
      </c>
      <c r="D185" s="117">
        <v>801</v>
      </c>
      <c r="E185" s="113">
        <v>225.7</v>
      </c>
      <c r="F185" s="113">
        <v>0</v>
      </c>
    </row>
    <row r="186" spans="1:6" ht="141.75" x14ac:dyDescent="0.25">
      <c r="A186" s="112" t="s">
        <v>265</v>
      </c>
      <c r="B186" s="115" t="s">
        <v>310</v>
      </c>
      <c r="C186" s="116" t="s">
        <v>193</v>
      </c>
      <c r="D186" s="117">
        <v>0</v>
      </c>
      <c r="E186" s="113">
        <v>20609.7</v>
      </c>
      <c r="F186" s="113">
        <v>20252.599999999999</v>
      </c>
    </row>
    <row r="187" spans="1:6" ht="63" x14ac:dyDescent="0.25">
      <c r="A187" s="112" t="s">
        <v>214</v>
      </c>
      <c r="B187" s="115" t="s">
        <v>310</v>
      </c>
      <c r="C187" s="116" t="s">
        <v>215</v>
      </c>
      <c r="D187" s="117">
        <v>0</v>
      </c>
      <c r="E187" s="113">
        <v>20609.7</v>
      </c>
      <c r="F187" s="113">
        <v>20252.599999999999</v>
      </c>
    </row>
    <row r="188" spans="1:6" x14ac:dyDescent="0.25">
      <c r="A188" s="112" t="s">
        <v>301</v>
      </c>
      <c r="B188" s="115" t="s">
        <v>310</v>
      </c>
      <c r="C188" s="116" t="s">
        <v>215</v>
      </c>
      <c r="D188" s="117">
        <v>801</v>
      </c>
      <c r="E188" s="113">
        <v>20609.7</v>
      </c>
      <c r="F188" s="113">
        <v>20252.599999999999</v>
      </c>
    </row>
    <row r="189" spans="1:6" ht="31.5" x14ac:dyDescent="0.25">
      <c r="A189" s="112" t="s">
        <v>311</v>
      </c>
      <c r="B189" s="115" t="s">
        <v>312</v>
      </c>
      <c r="C189" s="116" t="s">
        <v>193</v>
      </c>
      <c r="D189" s="117">
        <v>0</v>
      </c>
      <c r="E189" s="113">
        <v>13018.2</v>
      </c>
      <c r="F189" s="113">
        <v>13314.7</v>
      </c>
    </row>
    <row r="190" spans="1:6" ht="47.25" x14ac:dyDescent="0.25">
      <c r="A190" s="112" t="s">
        <v>313</v>
      </c>
      <c r="B190" s="115" t="s">
        <v>314</v>
      </c>
      <c r="C190" s="116" t="s">
        <v>193</v>
      </c>
      <c r="D190" s="117">
        <v>0</v>
      </c>
      <c r="E190" s="113">
        <v>222</v>
      </c>
      <c r="F190" s="113">
        <v>222</v>
      </c>
    </row>
    <row r="191" spans="1:6" ht="31.5" x14ac:dyDescent="0.25">
      <c r="A191" s="112" t="s">
        <v>200</v>
      </c>
      <c r="B191" s="115" t="s">
        <v>314</v>
      </c>
      <c r="C191" s="116" t="s">
        <v>201</v>
      </c>
      <c r="D191" s="117">
        <v>0</v>
      </c>
      <c r="E191" s="113">
        <v>222</v>
      </c>
      <c r="F191" s="113">
        <v>222</v>
      </c>
    </row>
    <row r="192" spans="1:6" x14ac:dyDescent="0.25">
      <c r="A192" s="112" t="s">
        <v>301</v>
      </c>
      <c r="B192" s="115" t="s">
        <v>314</v>
      </c>
      <c r="C192" s="116" t="s">
        <v>201</v>
      </c>
      <c r="D192" s="117">
        <v>801</v>
      </c>
      <c r="E192" s="113">
        <v>222</v>
      </c>
      <c r="F192" s="113">
        <v>222</v>
      </c>
    </row>
    <row r="193" spans="1:6" ht="18" customHeight="1" x14ac:dyDescent="0.25">
      <c r="A193" s="112" t="s">
        <v>206</v>
      </c>
      <c r="B193" s="115" t="s">
        <v>315</v>
      </c>
      <c r="C193" s="116" t="s">
        <v>193</v>
      </c>
      <c r="D193" s="117">
        <v>0</v>
      </c>
      <c r="E193" s="113">
        <v>10</v>
      </c>
      <c r="F193" s="113">
        <v>10</v>
      </c>
    </row>
    <row r="194" spans="1:6" ht="31.5" x14ac:dyDescent="0.25">
      <c r="A194" s="112" t="s">
        <v>200</v>
      </c>
      <c r="B194" s="115" t="s">
        <v>315</v>
      </c>
      <c r="C194" s="116" t="s">
        <v>201</v>
      </c>
      <c r="D194" s="117">
        <v>0</v>
      </c>
      <c r="E194" s="113">
        <v>10</v>
      </c>
      <c r="F194" s="113">
        <v>10</v>
      </c>
    </row>
    <row r="195" spans="1:6" ht="31.5" x14ac:dyDescent="0.25">
      <c r="A195" s="112" t="s">
        <v>207</v>
      </c>
      <c r="B195" s="115" t="s">
        <v>315</v>
      </c>
      <c r="C195" s="116" t="s">
        <v>201</v>
      </c>
      <c r="D195" s="117">
        <v>705</v>
      </c>
      <c r="E195" s="113">
        <v>10</v>
      </c>
      <c r="F195" s="113">
        <v>10</v>
      </c>
    </row>
    <row r="196" spans="1:6" x14ac:dyDescent="0.25">
      <c r="A196" s="112" t="s">
        <v>208</v>
      </c>
      <c r="B196" s="115" t="s">
        <v>316</v>
      </c>
      <c r="C196" s="116" t="s">
        <v>193</v>
      </c>
      <c r="D196" s="117">
        <v>0</v>
      </c>
      <c r="E196" s="113">
        <v>540.70000000000005</v>
      </c>
      <c r="F196" s="113">
        <v>975.3</v>
      </c>
    </row>
    <row r="197" spans="1:6" ht="63" x14ac:dyDescent="0.25">
      <c r="A197" s="112" t="s">
        <v>214</v>
      </c>
      <c r="B197" s="115" t="s">
        <v>316</v>
      </c>
      <c r="C197" s="116" t="s">
        <v>215</v>
      </c>
      <c r="D197" s="117">
        <v>0</v>
      </c>
      <c r="E197" s="113">
        <v>4.2</v>
      </c>
      <c r="F197" s="113">
        <v>4.2</v>
      </c>
    </row>
    <row r="198" spans="1:6" x14ac:dyDescent="0.25">
      <c r="A198" s="112" t="s">
        <v>301</v>
      </c>
      <c r="B198" s="115" t="s">
        <v>316</v>
      </c>
      <c r="C198" s="116" t="s">
        <v>215</v>
      </c>
      <c r="D198" s="117">
        <v>801</v>
      </c>
      <c r="E198" s="113">
        <v>4.2</v>
      </c>
      <c r="F198" s="113">
        <v>4.2</v>
      </c>
    </row>
    <row r="199" spans="1:6" ht="31.5" x14ac:dyDescent="0.25">
      <c r="A199" s="112" t="s">
        <v>200</v>
      </c>
      <c r="B199" s="115" t="s">
        <v>316</v>
      </c>
      <c r="C199" s="116" t="s">
        <v>201</v>
      </c>
      <c r="D199" s="117">
        <v>0</v>
      </c>
      <c r="E199" s="113">
        <v>514</v>
      </c>
      <c r="F199" s="113">
        <v>948.6</v>
      </c>
    </row>
    <row r="200" spans="1:6" x14ac:dyDescent="0.25">
      <c r="A200" s="112" t="s">
        <v>301</v>
      </c>
      <c r="B200" s="115" t="s">
        <v>316</v>
      </c>
      <c r="C200" s="116" t="s">
        <v>201</v>
      </c>
      <c r="D200" s="117">
        <v>801</v>
      </c>
      <c r="E200" s="113">
        <v>514</v>
      </c>
      <c r="F200" s="113">
        <v>948.6</v>
      </c>
    </row>
    <row r="201" spans="1:6" x14ac:dyDescent="0.25">
      <c r="A201" s="112" t="s">
        <v>210</v>
      </c>
      <c r="B201" s="115" t="s">
        <v>316</v>
      </c>
      <c r="C201" s="116" t="s">
        <v>211</v>
      </c>
      <c r="D201" s="117">
        <v>0</v>
      </c>
      <c r="E201" s="113">
        <v>22.5</v>
      </c>
      <c r="F201" s="113">
        <v>22.5</v>
      </c>
    </row>
    <row r="202" spans="1:6" x14ac:dyDescent="0.25">
      <c r="A202" s="112" t="s">
        <v>301</v>
      </c>
      <c r="B202" s="115" t="s">
        <v>316</v>
      </c>
      <c r="C202" s="116" t="s">
        <v>211</v>
      </c>
      <c r="D202" s="117">
        <v>801</v>
      </c>
      <c r="E202" s="113">
        <v>22.5</v>
      </c>
      <c r="F202" s="113">
        <v>22.5</v>
      </c>
    </row>
    <row r="203" spans="1:6" ht="141.75" x14ac:dyDescent="0.25">
      <c r="A203" s="112" t="s">
        <v>265</v>
      </c>
      <c r="B203" s="115" t="s">
        <v>317</v>
      </c>
      <c r="C203" s="116" t="s">
        <v>193</v>
      </c>
      <c r="D203" s="117">
        <v>0</v>
      </c>
      <c r="E203" s="113">
        <v>12245.5</v>
      </c>
      <c r="F203" s="113">
        <v>12107.4</v>
      </c>
    </row>
    <row r="204" spans="1:6" ht="63" x14ac:dyDescent="0.25">
      <c r="A204" s="112" t="s">
        <v>214</v>
      </c>
      <c r="B204" s="115" t="s">
        <v>317</v>
      </c>
      <c r="C204" s="116" t="s">
        <v>215</v>
      </c>
      <c r="D204" s="117">
        <v>0</v>
      </c>
      <c r="E204" s="113">
        <v>12245.5</v>
      </c>
      <c r="F204" s="113">
        <v>12107.4</v>
      </c>
    </row>
    <row r="205" spans="1:6" x14ac:dyDescent="0.25">
      <c r="A205" s="112" t="s">
        <v>301</v>
      </c>
      <c r="B205" s="115" t="s">
        <v>317</v>
      </c>
      <c r="C205" s="116" t="s">
        <v>215</v>
      </c>
      <c r="D205" s="117">
        <v>801</v>
      </c>
      <c r="E205" s="113">
        <v>12245.5</v>
      </c>
      <c r="F205" s="113">
        <v>12107.4</v>
      </c>
    </row>
    <row r="206" spans="1:6" ht="31.5" x14ac:dyDescent="0.25">
      <c r="A206" s="112" t="s">
        <v>318</v>
      </c>
      <c r="B206" s="115" t="s">
        <v>319</v>
      </c>
      <c r="C206" s="116" t="s">
        <v>193</v>
      </c>
      <c r="D206" s="117">
        <v>0</v>
      </c>
      <c r="E206" s="113">
        <v>17821.2</v>
      </c>
      <c r="F206" s="113">
        <v>10467.6</v>
      </c>
    </row>
    <row r="207" spans="1:6" x14ac:dyDescent="0.25">
      <c r="A207" s="112" t="s">
        <v>320</v>
      </c>
      <c r="B207" s="115" t="s">
        <v>321</v>
      </c>
      <c r="C207" s="116" t="s">
        <v>193</v>
      </c>
      <c r="D207" s="117">
        <v>0</v>
      </c>
      <c r="E207" s="113">
        <v>21</v>
      </c>
      <c r="F207" s="113">
        <v>21</v>
      </c>
    </row>
    <row r="208" spans="1:6" x14ac:dyDescent="0.25">
      <c r="A208" s="112" t="s">
        <v>245</v>
      </c>
      <c r="B208" s="115" t="s">
        <v>321</v>
      </c>
      <c r="C208" s="116" t="s">
        <v>246</v>
      </c>
      <c r="D208" s="117">
        <v>0</v>
      </c>
      <c r="E208" s="113">
        <v>21</v>
      </c>
      <c r="F208" s="113">
        <v>21</v>
      </c>
    </row>
    <row r="209" spans="1:6" x14ac:dyDescent="0.25">
      <c r="A209" s="112" t="s">
        <v>262</v>
      </c>
      <c r="B209" s="115" t="s">
        <v>321</v>
      </c>
      <c r="C209" s="116" t="s">
        <v>246</v>
      </c>
      <c r="D209" s="117">
        <v>703</v>
      </c>
      <c r="E209" s="113">
        <v>21</v>
      </c>
      <c r="F209" s="113">
        <v>21</v>
      </c>
    </row>
    <row r="210" spans="1:6" x14ac:dyDescent="0.25">
      <c r="A210" s="112" t="s">
        <v>208</v>
      </c>
      <c r="B210" s="115" t="s">
        <v>322</v>
      </c>
      <c r="C210" s="116" t="s">
        <v>193</v>
      </c>
      <c r="D210" s="117">
        <v>0</v>
      </c>
      <c r="E210" s="113">
        <v>259.10000000000002</v>
      </c>
      <c r="F210" s="113">
        <v>330.7</v>
      </c>
    </row>
    <row r="211" spans="1:6" ht="31.5" x14ac:dyDescent="0.25">
      <c r="A211" s="112" t="s">
        <v>200</v>
      </c>
      <c r="B211" s="115" t="s">
        <v>322</v>
      </c>
      <c r="C211" s="116" t="s">
        <v>201</v>
      </c>
      <c r="D211" s="117">
        <v>0</v>
      </c>
      <c r="E211" s="113">
        <v>166.5</v>
      </c>
      <c r="F211" s="113">
        <v>238.1</v>
      </c>
    </row>
    <row r="212" spans="1:6" x14ac:dyDescent="0.25">
      <c r="A212" s="112" t="s">
        <v>262</v>
      </c>
      <c r="B212" s="115" t="s">
        <v>322</v>
      </c>
      <c r="C212" s="116" t="s">
        <v>201</v>
      </c>
      <c r="D212" s="117">
        <v>703</v>
      </c>
      <c r="E212" s="113">
        <v>166.5</v>
      </c>
      <c r="F212" s="113">
        <v>238.1</v>
      </c>
    </row>
    <row r="213" spans="1:6" x14ac:dyDescent="0.25">
      <c r="A213" s="112" t="s">
        <v>210</v>
      </c>
      <c r="B213" s="115" t="s">
        <v>322</v>
      </c>
      <c r="C213" s="116" t="s">
        <v>211</v>
      </c>
      <c r="D213" s="117">
        <v>0</v>
      </c>
      <c r="E213" s="113">
        <v>92.6</v>
      </c>
      <c r="F213" s="113">
        <v>92.6</v>
      </c>
    </row>
    <row r="214" spans="1:6" x14ac:dyDescent="0.25">
      <c r="A214" s="112" t="s">
        <v>262</v>
      </c>
      <c r="B214" s="115" t="s">
        <v>322</v>
      </c>
      <c r="C214" s="116" t="s">
        <v>211</v>
      </c>
      <c r="D214" s="117">
        <v>703</v>
      </c>
      <c r="E214" s="113">
        <v>92.6</v>
      </c>
      <c r="F214" s="113">
        <v>92.6</v>
      </c>
    </row>
    <row r="215" spans="1:6" ht="31.5" x14ac:dyDescent="0.25">
      <c r="A215" s="112" t="s">
        <v>308</v>
      </c>
      <c r="B215" s="115" t="s">
        <v>323</v>
      </c>
      <c r="C215" s="116" t="s">
        <v>193</v>
      </c>
      <c r="D215" s="117">
        <v>0</v>
      </c>
      <c r="E215" s="113">
        <v>7240.3</v>
      </c>
      <c r="F215" s="113">
        <v>0</v>
      </c>
    </row>
    <row r="216" spans="1:6" ht="31.5" x14ac:dyDescent="0.25">
      <c r="A216" s="112" t="s">
        <v>200</v>
      </c>
      <c r="B216" s="115" t="s">
        <v>323</v>
      </c>
      <c r="C216" s="116" t="s">
        <v>201</v>
      </c>
      <c r="D216" s="117">
        <v>0</v>
      </c>
      <c r="E216" s="113">
        <v>7240.3</v>
      </c>
      <c r="F216" s="113">
        <v>0</v>
      </c>
    </row>
    <row r="217" spans="1:6" x14ac:dyDescent="0.25">
      <c r="A217" s="112" t="s">
        <v>262</v>
      </c>
      <c r="B217" s="115" t="s">
        <v>323</v>
      </c>
      <c r="C217" s="116" t="s">
        <v>201</v>
      </c>
      <c r="D217" s="117">
        <v>703</v>
      </c>
      <c r="E217" s="113">
        <v>7240.3</v>
      </c>
      <c r="F217" s="113">
        <v>0</v>
      </c>
    </row>
    <row r="218" spans="1:6" ht="141.75" x14ac:dyDescent="0.25">
      <c r="A218" s="112" t="s">
        <v>265</v>
      </c>
      <c r="B218" s="115" t="s">
        <v>324</v>
      </c>
      <c r="C218" s="116" t="s">
        <v>193</v>
      </c>
      <c r="D218" s="117">
        <v>0</v>
      </c>
      <c r="E218" s="113">
        <v>10300.799999999999</v>
      </c>
      <c r="F218" s="113">
        <v>10115.9</v>
      </c>
    </row>
    <row r="219" spans="1:6" ht="63" x14ac:dyDescent="0.25">
      <c r="A219" s="112" t="s">
        <v>214</v>
      </c>
      <c r="B219" s="115" t="s">
        <v>324</v>
      </c>
      <c r="C219" s="116" t="s">
        <v>215</v>
      </c>
      <c r="D219" s="117">
        <v>0</v>
      </c>
      <c r="E219" s="113">
        <v>10300.799999999999</v>
      </c>
      <c r="F219" s="113">
        <v>10115.9</v>
      </c>
    </row>
    <row r="220" spans="1:6" x14ac:dyDescent="0.25">
      <c r="A220" s="112" t="s">
        <v>262</v>
      </c>
      <c r="B220" s="115" t="s">
        <v>324</v>
      </c>
      <c r="C220" s="116" t="s">
        <v>215</v>
      </c>
      <c r="D220" s="117">
        <v>703</v>
      </c>
      <c r="E220" s="113">
        <v>10300.799999999999</v>
      </c>
      <c r="F220" s="113">
        <v>10115.9</v>
      </c>
    </row>
    <row r="221" spans="1:6" ht="31.5" x14ac:dyDescent="0.25">
      <c r="A221" s="112" t="s">
        <v>325</v>
      </c>
      <c r="B221" s="115" t="s">
        <v>326</v>
      </c>
      <c r="C221" s="116" t="s">
        <v>193</v>
      </c>
      <c r="D221" s="117">
        <v>0</v>
      </c>
      <c r="E221" s="113">
        <v>240</v>
      </c>
      <c r="F221" s="113">
        <v>0</v>
      </c>
    </row>
    <row r="222" spans="1:6" x14ac:dyDescent="0.25">
      <c r="A222" s="112" t="s">
        <v>327</v>
      </c>
      <c r="B222" s="115" t="s">
        <v>328</v>
      </c>
      <c r="C222" s="116" t="s">
        <v>193</v>
      </c>
      <c r="D222" s="117">
        <v>0</v>
      </c>
      <c r="E222" s="113">
        <v>240</v>
      </c>
      <c r="F222" s="113">
        <v>0</v>
      </c>
    </row>
    <row r="223" spans="1:6" ht="31.5" x14ac:dyDescent="0.25">
      <c r="A223" s="112" t="s">
        <v>200</v>
      </c>
      <c r="B223" s="115" t="s">
        <v>328</v>
      </c>
      <c r="C223" s="116" t="s">
        <v>201</v>
      </c>
      <c r="D223" s="117">
        <v>0</v>
      </c>
      <c r="E223" s="113">
        <v>240</v>
      </c>
      <c r="F223" s="113">
        <v>0</v>
      </c>
    </row>
    <row r="224" spans="1:6" x14ac:dyDescent="0.25">
      <c r="A224" s="112" t="s">
        <v>301</v>
      </c>
      <c r="B224" s="115" t="s">
        <v>328</v>
      </c>
      <c r="C224" s="116" t="s">
        <v>201</v>
      </c>
      <c r="D224" s="117">
        <v>801</v>
      </c>
      <c r="E224" s="113">
        <v>240</v>
      </c>
      <c r="F224" s="113">
        <v>0</v>
      </c>
    </row>
    <row r="225" spans="1:6" ht="31.5" x14ac:dyDescent="0.25">
      <c r="A225" s="112" t="s">
        <v>329</v>
      </c>
      <c r="B225" s="115" t="s">
        <v>330</v>
      </c>
      <c r="C225" s="116" t="s">
        <v>193</v>
      </c>
      <c r="D225" s="117">
        <v>0</v>
      </c>
      <c r="E225" s="113">
        <v>1867.2</v>
      </c>
      <c r="F225" s="113">
        <v>1838.2</v>
      </c>
    </row>
    <row r="226" spans="1:6" ht="31.5" x14ac:dyDescent="0.25">
      <c r="A226" s="112" t="s">
        <v>331</v>
      </c>
      <c r="B226" s="115" t="s">
        <v>332</v>
      </c>
      <c r="C226" s="116" t="s">
        <v>193</v>
      </c>
      <c r="D226" s="117">
        <v>0</v>
      </c>
      <c r="E226" s="113">
        <v>1867.2</v>
      </c>
      <c r="F226" s="113">
        <v>1838.2</v>
      </c>
    </row>
    <row r="227" spans="1:6" x14ac:dyDescent="0.25">
      <c r="A227" s="112" t="s">
        <v>333</v>
      </c>
      <c r="B227" s="115" t="s">
        <v>334</v>
      </c>
      <c r="C227" s="116" t="s">
        <v>193</v>
      </c>
      <c r="D227" s="117">
        <v>0</v>
      </c>
      <c r="E227" s="113">
        <v>0.9</v>
      </c>
      <c r="F227" s="113">
        <v>0.9</v>
      </c>
    </row>
    <row r="228" spans="1:6" ht="31.5" x14ac:dyDescent="0.25">
      <c r="A228" s="112" t="s">
        <v>200</v>
      </c>
      <c r="B228" s="115" t="s">
        <v>334</v>
      </c>
      <c r="C228" s="116" t="s">
        <v>201</v>
      </c>
      <c r="D228" s="117">
        <v>0</v>
      </c>
      <c r="E228" s="113">
        <v>0.9</v>
      </c>
      <c r="F228" s="113">
        <v>0.9</v>
      </c>
    </row>
    <row r="229" spans="1:6" x14ac:dyDescent="0.25">
      <c r="A229" s="112" t="s">
        <v>335</v>
      </c>
      <c r="B229" s="115" t="s">
        <v>334</v>
      </c>
      <c r="C229" s="116" t="s">
        <v>201</v>
      </c>
      <c r="D229" s="117">
        <v>804</v>
      </c>
      <c r="E229" s="113">
        <v>0.9</v>
      </c>
      <c r="F229" s="113">
        <v>0.9</v>
      </c>
    </row>
    <row r="230" spans="1:6" ht="141.75" x14ac:dyDescent="0.25">
      <c r="A230" s="112" t="s">
        <v>265</v>
      </c>
      <c r="B230" s="115" t="s">
        <v>336</v>
      </c>
      <c r="C230" s="116" t="s">
        <v>193</v>
      </c>
      <c r="D230" s="117">
        <v>0</v>
      </c>
      <c r="E230" s="113">
        <v>1866.3</v>
      </c>
      <c r="F230" s="113">
        <v>1837.3</v>
      </c>
    </row>
    <row r="231" spans="1:6" ht="63" x14ac:dyDescent="0.25">
      <c r="A231" s="112" t="s">
        <v>214</v>
      </c>
      <c r="B231" s="115" t="s">
        <v>336</v>
      </c>
      <c r="C231" s="116" t="s">
        <v>215</v>
      </c>
      <c r="D231" s="117">
        <v>0</v>
      </c>
      <c r="E231" s="113">
        <v>1866.3</v>
      </c>
      <c r="F231" s="113">
        <v>1837.3</v>
      </c>
    </row>
    <row r="232" spans="1:6" x14ac:dyDescent="0.25">
      <c r="A232" s="112" t="s">
        <v>335</v>
      </c>
      <c r="B232" s="115" t="s">
        <v>336</v>
      </c>
      <c r="C232" s="116" t="s">
        <v>215</v>
      </c>
      <c r="D232" s="117">
        <v>804</v>
      </c>
      <c r="E232" s="113">
        <v>1866.3</v>
      </c>
      <c r="F232" s="113">
        <v>1837.3</v>
      </c>
    </row>
    <row r="233" spans="1:6" s="120" customFormat="1" ht="47.25" x14ac:dyDescent="0.25">
      <c r="A233" s="110" t="s">
        <v>337</v>
      </c>
      <c r="B233" s="121" t="s">
        <v>338</v>
      </c>
      <c r="C233" s="122" t="s">
        <v>193</v>
      </c>
      <c r="D233" s="123">
        <v>0</v>
      </c>
      <c r="E233" s="111">
        <v>23711.3</v>
      </c>
      <c r="F233" s="111">
        <v>22695.7</v>
      </c>
    </row>
    <row r="234" spans="1:6" ht="31.5" x14ac:dyDescent="0.25">
      <c r="A234" s="112" t="s">
        <v>339</v>
      </c>
      <c r="B234" s="115" t="s">
        <v>340</v>
      </c>
      <c r="C234" s="116" t="s">
        <v>193</v>
      </c>
      <c r="D234" s="117">
        <v>0</v>
      </c>
      <c r="E234" s="113">
        <v>214.5</v>
      </c>
      <c r="F234" s="113">
        <v>214.6</v>
      </c>
    </row>
    <row r="235" spans="1:6" ht="47.25" customHeight="1" x14ac:dyDescent="0.25">
      <c r="A235" s="112" t="s">
        <v>343</v>
      </c>
      <c r="B235" s="115" t="s">
        <v>344</v>
      </c>
      <c r="C235" s="116" t="s">
        <v>193</v>
      </c>
      <c r="D235" s="117">
        <v>0</v>
      </c>
      <c r="E235" s="113">
        <v>114.5</v>
      </c>
      <c r="F235" s="113">
        <v>114.6</v>
      </c>
    </row>
    <row r="236" spans="1:6" ht="31.5" x14ac:dyDescent="0.25">
      <c r="A236" s="112" t="s">
        <v>345</v>
      </c>
      <c r="B236" s="115" t="s">
        <v>346</v>
      </c>
      <c r="C236" s="116" t="s">
        <v>193</v>
      </c>
      <c r="D236" s="117">
        <v>0</v>
      </c>
      <c r="E236" s="113">
        <v>114.5</v>
      </c>
      <c r="F236" s="113">
        <v>114.6</v>
      </c>
    </row>
    <row r="237" spans="1:6" ht="31.5" x14ac:dyDescent="0.25">
      <c r="A237" s="112" t="s">
        <v>200</v>
      </c>
      <c r="B237" s="115" t="s">
        <v>346</v>
      </c>
      <c r="C237" s="116" t="s">
        <v>201</v>
      </c>
      <c r="D237" s="117">
        <v>0</v>
      </c>
      <c r="E237" s="113">
        <v>4.2</v>
      </c>
      <c r="F237" s="113">
        <v>4.2</v>
      </c>
    </row>
    <row r="238" spans="1:6" x14ac:dyDescent="0.25">
      <c r="A238" s="112" t="s">
        <v>347</v>
      </c>
      <c r="B238" s="115" t="s">
        <v>346</v>
      </c>
      <c r="C238" s="116" t="s">
        <v>201</v>
      </c>
      <c r="D238" s="117">
        <v>113</v>
      </c>
      <c r="E238" s="113">
        <v>4.2</v>
      </c>
      <c r="F238" s="113">
        <v>4.2</v>
      </c>
    </row>
    <row r="239" spans="1:6" x14ac:dyDescent="0.25">
      <c r="A239" s="112" t="s">
        <v>245</v>
      </c>
      <c r="B239" s="115" t="s">
        <v>346</v>
      </c>
      <c r="C239" s="116" t="s">
        <v>246</v>
      </c>
      <c r="D239" s="117">
        <v>0</v>
      </c>
      <c r="E239" s="113">
        <v>110.3</v>
      </c>
      <c r="F239" s="113">
        <v>110.4</v>
      </c>
    </row>
    <row r="240" spans="1:6" x14ac:dyDescent="0.25">
      <c r="A240" s="112" t="s">
        <v>347</v>
      </c>
      <c r="B240" s="115" t="s">
        <v>346</v>
      </c>
      <c r="C240" s="116" t="s">
        <v>246</v>
      </c>
      <c r="D240" s="117">
        <v>113</v>
      </c>
      <c r="E240" s="113">
        <v>110.3</v>
      </c>
      <c r="F240" s="113">
        <v>110.4</v>
      </c>
    </row>
    <row r="241" spans="1:6" ht="31.5" x14ac:dyDescent="0.25">
      <c r="A241" s="112" t="s">
        <v>348</v>
      </c>
      <c r="B241" s="115" t="s">
        <v>349</v>
      </c>
      <c r="C241" s="116" t="s">
        <v>193</v>
      </c>
      <c r="D241" s="117">
        <v>0</v>
      </c>
      <c r="E241" s="113">
        <v>100</v>
      </c>
      <c r="F241" s="113">
        <v>100</v>
      </c>
    </row>
    <row r="242" spans="1:6" ht="47.25" x14ac:dyDescent="0.25">
      <c r="A242" s="112" t="s">
        <v>350</v>
      </c>
      <c r="B242" s="115" t="s">
        <v>351</v>
      </c>
      <c r="C242" s="116" t="s">
        <v>193</v>
      </c>
      <c r="D242" s="117">
        <v>0</v>
      </c>
      <c r="E242" s="113">
        <v>100</v>
      </c>
      <c r="F242" s="113">
        <v>100</v>
      </c>
    </row>
    <row r="243" spans="1:6" x14ac:dyDescent="0.25">
      <c r="A243" s="112" t="s">
        <v>245</v>
      </c>
      <c r="B243" s="115" t="s">
        <v>351</v>
      </c>
      <c r="C243" s="116" t="s">
        <v>246</v>
      </c>
      <c r="D243" s="117">
        <v>0</v>
      </c>
      <c r="E243" s="113">
        <v>100</v>
      </c>
      <c r="F243" s="113">
        <v>100</v>
      </c>
    </row>
    <row r="244" spans="1:6" x14ac:dyDescent="0.25">
      <c r="A244" s="112" t="s">
        <v>347</v>
      </c>
      <c r="B244" s="115" t="s">
        <v>351</v>
      </c>
      <c r="C244" s="116" t="s">
        <v>246</v>
      </c>
      <c r="D244" s="117">
        <v>113</v>
      </c>
      <c r="E244" s="113">
        <v>100</v>
      </c>
      <c r="F244" s="113">
        <v>100</v>
      </c>
    </row>
    <row r="245" spans="1:6" ht="31.5" x14ac:dyDescent="0.25">
      <c r="A245" s="112" t="s">
        <v>352</v>
      </c>
      <c r="B245" s="115" t="s">
        <v>353</v>
      </c>
      <c r="C245" s="116" t="s">
        <v>193</v>
      </c>
      <c r="D245" s="117">
        <v>0</v>
      </c>
      <c r="E245" s="113">
        <v>3477.2</v>
      </c>
      <c r="F245" s="113">
        <v>2282.8000000000002</v>
      </c>
    </row>
    <row r="246" spans="1:6" ht="31.5" x14ac:dyDescent="0.25">
      <c r="A246" s="112" t="s">
        <v>354</v>
      </c>
      <c r="B246" s="115" t="s">
        <v>355</v>
      </c>
      <c r="C246" s="116" t="s">
        <v>193</v>
      </c>
      <c r="D246" s="117">
        <v>0</v>
      </c>
      <c r="E246" s="113">
        <v>1194.4000000000001</v>
      </c>
      <c r="F246" s="113">
        <v>0</v>
      </c>
    </row>
    <row r="247" spans="1:6" ht="47.25" x14ac:dyDescent="0.25">
      <c r="A247" s="112" t="s">
        <v>356</v>
      </c>
      <c r="B247" s="115" t="s">
        <v>357</v>
      </c>
      <c r="C247" s="116" t="s">
        <v>193</v>
      </c>
      <c r="D247" s="117">
        <v>0</v>
      </c>
      <c r="E247" s="113">
        <v>1194.4000000000001</v>
      </c>
      <c r="F247" s="113">
        <v>0</v>
      </c>
    </row>
    <row r="248" spans="1:6" ht="31.5" x14ac:dyDescent="0.25">
      <c r="A248" s="112" t="s">
        <v>200</v>
      </c>
      <c r="B248" s="115" t="s">
        <v>357</v>
      </c>
      <c r="C248" s="116" t="s">
        <v>201</v>
      </c>
      <c r="D248" s="117">
        <v>0</v>
      </c>
      <c r="E248" s="113">
        <v>1194.4000000000001</v>
      </c>
      <c r="F248" s="113">
        <v>0</v>
      </c>
    </row>
    <row r="249" spans="1:6" x14ac:dyDescent="0.25">
      <c r="A249" s="112" t="s">
        <v>358</v>
      </c>
      <c r="B249" s="115" t="s">
        <v>357</v>
      </c>
      <c r="C249" s="116" t="s">
        <v>201</v>
      </c>
      <c r="D249" s="117">
        <v>605</v>
      </c>
      <c r="E249" s="113">
        <v>1194.4000000000001</v>
      </c>
      <c r="F249" s="113">
        <v>0</v>
      </c>
    </row>
    <row r="250" spans="1:6" ht="31.5" x14ac:dyDescent="0.25">
      <c r="A250" s="112" t="s">
        <v>359</v>
      </c>
      <c r="B250" s="115" t="s">
        <v>360</v>
      </c>
      <c r="C250" s="116" t="s">
        <v>193</v>
      </c>
      <c r="D250" s="117">
        <v>0</v>
      </c>
      <c r="E250" s="113">
        <v>2282.8000000000002</v>
      </c>
      <c r="F250" s="113">
        <v>2282.8000000000002</v>
      </c>
    </row>
    <row r="251" spans="1:6" ht="63" x14ac:dyDescent="0.25">
      <c r="A251" s="112" t="s">
        <v>361</v>
      </c>
      <c r="B251" s="115" t="s">
        <v>362</v>
      </c>
      <c r="C251" s="116" t="s">
        <v>193</v>
      </c>
      <c r="D251" s="117">
        <v>0</v>
      </c>
      <c r="E251" s="113">
        <v>2282.8000000000002</v>
      </c>
      <c r="F251" s="113">
        <v>2282.8000000000002</v>
      </c>
    </row>
    <row r="252" spans="1:6" ht="31.5" x14ac:dyDescent="0.25">
      <c r="A252" s="112" t="s">
        <v>200</v>
      </c>
      <c r="B252" s="115" t="s">
        <v>362</v>
      </c>
      <c r="C252" s="116" t="s">
        <v>201</v>
      </c>
      <c r="D252" s="117">
        <v>0</v>
      </c>
      <c r="E252" s="113">
        <v>2282.8000000000002</v>
      </c>
      <c r="F252" s="113">
        <v>2282.8000000000002</v>
      </c>
    </row>
    <row r="253" spans="1:6" x14ac:dyDescent="0.25">
      <c r="A253" s="112" t="s">
        <v>363</v>
      </c>
      <c r="B253" s="115" t="s">
        <v>362</v>
      </c>
      <c r="C253" s="116" t="s">
        <v>201</v>
      </c>
      <c r="D253" s="117">
        <v>405</v>
      </c>
      <c r="E253" s="113">
        <v>2282.8000000000002</v>
      </c>
      <c r="F253" s="113">
        <v>2282.8000000000002</v>
      </c>
    </row>
    <row r="254" spans="1:6" ht="47.25" x14ac:dyDescent="0.25">
      <c r="A254" s="112" t="s">
        <v>364</v>
      </c>
      <c r="B254" s="115" t="s">
        <v>365</v>
      </c>
      <c r="C254" s="116" t="s">
        <v>193</v>
      </c>
      <c r="D254" s="117">
        <v>0</v>
      </c>
      <c r="E254" s="113">
        <v>264.2</v>
      </c>
      <c r="F254" s="113">
        <v>504</v>
      </c>
    </row>
    <row r="255" spans="1:6" ht="47.25" x14ac:dyDescent="0.25">
      <c r="A255" s="112" t="s">
        <v>366</v>
      </c>
      <c r="B255" s="115" t="s">
        <v>367</v>
      </c>
      <c r="C255" s="116" t="s">
        <v>193</v>
      </c>
      <c r="D255" s="117">
        <v>0</v>
      </c>
      <c r="E255" s="113">
        <v>261.2</v>
      </c>
      <c r="F255" s="113">
        <v>501</v>
      </c>
    </row>
    <row r="256" spans="1:6" ht="63" x14ac:dyDescent="0.25">
      <c r="A256" s="112" t="s">
        <v>282</v>
      </c>
      <c r="B256" s="115" t="s">
        <v>368</v>
      </c>
      <c r="C256" s="116" t="s">
        <v>193</v>
      </c>
      <c r="D256" s="117">
        <v>0</v>
      </c>
      <c r="E256" s="113">
        <v>261.2</v>
      </c>
      <c r="F256" s="113">
        <v>501</v>
      </c>
    </row>
    <row r="257" spans="1:6" ht="31.5" x14ac:dyDescent="0.25">
      <c r="A257" s="112" t="s">
        <v>200</v>
      </c>
      <c r="B257" s="115" t="s">
        <v>368</v>
      </c>
      <c r="C257" s="116" t="s">
        <v>201</v>
      </c>
      <c r="D257" s="117">
        <v>0</v>
      </c>
      <c r="E257" s="113">
        <v>261.2</v>
      </c>
      <c r="F257" s="113">
        <v>501</v>
      </c>
    </row>
    <row r="258" spans="1:6" x14ac:dyDescent="0.25">
      <c r="A258" s="112" t="s">
        <v>202</v>
      </c>
      <c r="B258" s="115" t="s">
        <v>368</v>
      </c>
      <c r="C258" s="116" t="s">
        <v>201</v>
      </c>
      <c r="D258" s="117">
        <v>701</v>
      </c>
      <c r="E258" s="113">
        <v>144.19999999999999</v>
      </c>
      <c r="F258" s="113">
        <v>20</v>
      </c>
    </row>
    <row r="259" spans="1:6" x14ac:dyDescent="0.25">
      <c r="A259" s="112" t="s">
        <v>224</v>
      </c>
      <c r="B259" s="115" t="s">
        <v>368</v>
      </c>
      <c r="C259" s="116" t="s">
        <v>201</v>
      </c>
      <c r="D259" s="117">
        <v>702</v>
      </c>
      <c r="E259" s="113">
        <v>84.3</v>
      </c>
      <c r="F259" s="113">
        <v>470</v>
      </c>
    </row>
    <row r="260" spans="1:6" x14ac:dyDescent="0.25">
      <c r="A260" s="112" t="s">
        <v>262</v>
      </c>
      <c r="B260" s="115" t="s">
        <v>368</v>
      </c>
      <c r="C260" s="116" t="s">
        <v>201</v>
      </c>
      <c r="D260" s="117">
        <v>703</v>
      </c>
      <c r="E260" s="113">
        <v>0</v>
      </c>
      <c r="F260" s="113">
        <v>11</v>
      </c>
    </row>
    <row r="261" spans="1:6" x14ac:dyDescent="0.25">
      <c r="A261" s="112" t="s">
        <v>277</v>
      </c>
      <c r="B261" s="115" t="s">
        <v>368</v>
      </c>
      <c r="C261" s="116" t="s">
        <v>201</v>
      </c>
      <c r="D261" s="117">
        <v>709</v>
      </c>
      <c r="E261" s="113">
        <v>0.7</v>
      </c>
      <c r="F261" s="113">
        <v>0</v>
      </c>
    </row>
    <row r="262" spans="1:6" x14ac:dyDescent="0.25">
      <c r="A262" s="112" t="s">
        <v>301</v>
      </c>
      <c r="B262" s="115" t="s">
        <v>368</v>
      </c>
      <c r="C262" s="116" t="s">
        <v>201</v>
      </c>
      <c r="D262" s="117">
        <v>801</v>
      </c>
      <c r="E262" s="113">
        <v>32</v>
      </c>
      <c r="F262" s="113">
        <v>0</v>
      </c>
    </row>
    <row r="263" spans="1:6" ht="46.5" customHeight="1" x14ac:dyDescent="0.25">
      <c r="A263" s="112" t="s">
        <v>369</v>
      </c>
      <c r="B263" s="115" t="s">
        <v>370</v>
      </c>
      <c r="C263" s="116" t="s">
        <v>193</v>
      </c>
      <c r="D263" s="117">
        <v>0</v>
      </c>
      <c r="E263" s="113">
        <v>3</v>
      </c>
      <c r="F263" s="113">
        <v>3</v>
      </c>
    </row>
    <row r="264" spans="1:6" ht="63" x14ac:dyDescent="0.25">
      <c r="A264" s="112" t="s">
        <v>282</v>
      </c>
      <c r="B264" s="115" t="s">
        <v>371</v>
      </c>
      <c r="C264" s="116" t="s">
        <v>193</v>
      </c>
      <c r="D264" s="117">
        <v>0</v>
      </c>
      <c r="E264" s="113">
        <v>3</v>
      </c>
      <c r="F264" s="113">
        <v>3</v>
      </c>
    </row>
    <row r="265" spans="1:6" ht="31.5" x14ac:dyDescent="0.25">
      <c r="A265" s="112" t="s">
        <v>200</v>
      </c>
      <c r="B265" s="115" t="s">
        <v>371</v>
      </c>
      <c r="C265" s="116" t="s">
        <v>201</v>
      </c>
      <c r="D265" s="117">
        <v>0</v>
      </c>
      <c r="E265" s="113">
        <v>3</v>
      </c>
      <c r="F265" s="113">
        <v>3</v>
      </c>
    </row>
    <row r="266" spans="1:6" ht="47.25" x14ac:dyDescent="0.25">
      <c r="A266" s="112" t="s">
        <v>372</v>
      </c>
      <c r="B266" s="115" t="s">
        <v>371</v>
      </c>
      <c r="C266" s="116" t="s">
        <v>201</v>
      </c>
      <c r="D266" s="117">
        <v>104</v>
      </c>
      <c r="E266" s="113">
        <v>3</v>
      </c>
      <c r="F266" s="113">
        <v>3</v>
      </c>
    </row>
    <row r="267" spans="1:6" ht="47.25" x14ac:dyDescent="0.25">
      <c r="A267" s="112" t="s">
        <v>373</v>
      </c>
      <c r="B267" s="115" t="s">
        <v>374</v>
      </c>
      <c r="C267" s="116" t="s">
        <v>193</v>
      </c>
      <c r="D267" s="117">
        <v>0</v>
      </c>
      <c r="E267" s="113">
        <v>19755.400000000001</v>
      </c>
      <c r="F267" s="113">
        <v>19694.3</v>
      </c>
    </row>
    <row r="268" spans="1:6" ht="31.5" x14ac:dyDescent="0.25">
      <c r="A268" s="112" t="s">
        <v>375</v>
      </c>
      <c r="B268" s="115" t="s">
        <v>376</v>
      </c>
      <c r="C268" s="116" t="s">
        <v>193</v>
      </c>
      <c r="D268" s="117">
        <v>0</v>
      </c>
      <c r="E268" s="113">
        <v>7739.5</v>
      </c>
      <c r="F268" s="113">
        <v>7678.4</v>
      </c>
    </row>
    <row r="269" spans="1:6" ht="31.5" x14ac:dyDescent="0.25">
      <c r="A269" s="112" t="s">
        <v>275</v>
      </c>
      <c r="B269" s="115" t="s">
        <v>377</v>
      </c>
      <c r="C269" s="116" t="s">
        <v>193</v>
      </c>
      <c r="D269" s="117">
        <v>0</v>
      </c>
      <c r="E269" s="113">
        <v>762.5</v>
      </c>
      <c r="F269" s="113">
        <v>833.5</v>
      </c>
    </row>
    <row r="270" spans="1:6" ht="63" x14ac:dyDescent="0.25">
      <c r="A270" s="112" t="s">
        <v>214</v>
      </c>
      <c r="B270" s="115" t="s">
        <v>377</v>
      </c>
      <c r="C270" s="116" t="s">
        <v>215</v>
      </c>
      <c r="D270" s="117">
        <v>0</v>
      </c>
      <c r="E270" s="113">
        <v>738.3</v>
      </c>
      <c r="F270" s="113">
        <v>738.4</v>
      </c>
    </row>
    <row r="271" spans="1:6" x14ac:dyDescent="0.25">
      <c r="A271" s="112" t="s">
        <v>378</v>
      </c>
      <c r="B271" s="115" t="s">
        <v>377</v>
      </c>
      <c r="C271" s="116" t="s">
        <v>215</v>
      </c>
      <c r="D271" s="117">
        <v>505</v>
      </c>
      <c r="E271" s="113">
        <v>738.3</v>
      </c>
      <c r="F271" s="113">
        <v>738.4</v>
      </c>
    </row>
    <row r="272" spans="1:6" ht="31.5" x14ac:dyDescent="0.25">
      <c r="A272" s="112" t="s">
        <v>200</v>
      </c>
      <c r="B272" s="115" t="s">
        <v>377</v>
      </c>
      <c r="C272" s="116" t="s">
        <v>201</v>
      </c>
      <c r="D272" s="117">
        <v>0</v>
      </c>
      <c r="E272" s="113">
        <v>24.2</v>
      </c>
      <c r="F272" s="113">
        <v>95.1</v>
      </c>
    </row>
    <row r="273" spans="1:6" x14ac:dyDescent="0.25">
      <c r="A273" s="112" t="s">
        <v>378</v>
      </c>
      <c r="B273" s="115" t="s">
        <v>377</v>
      </c>
      <c r="C273" s="116" t="s">
        <v>201</v>
      </c>
      <c r="D273" s="117">
        <v>505</v>
      </c>
      <c r="E273" s="113">
        <v>24.2</v>
      </c>
      <c r="F273" s="113">
        <v>95.1</v>
      </c>
    </row>
    <row r="274" spans="1:6" ht="141.75" x14ac:dyDescent="0.25">
      <c r="A274" s="112" t="s">
        <v>265</v>
      </c>
      <c r="B274" s="115" t="s">
        <v>379</v>
      </c>
      <c r="C274" s="116" t="s">
        <v>193</v>
      </c>
      <c r="D274" s="117">
        <v>0</v>
      </c>
      <c r="E274" s="113">
        <v>6977</v>
      </c>
      <c r="F274" s="113">
        <v>6844.9</v>
      </c>
    </row>
    <row r="275" spans="1:6" ht="63" x14ac:dyDescent="0.25">
      <c r="A275" s="112" t="s">
        <v>214</v>
      </c>
      <c r="B275" s="115" t="s">
        <v>379</v>
      </c>
      <c r="C275" s="116" t="s">
        <v>215</v>
      </c>
      <c r="D275" s="117">
        <v>0</v>
      </c>
      <c r="E275" s="113">
        <v>6977</v>
      </c>
      <c r="F275" s="113">
        <v>6844.9</v>
      </c>
    </row>
    <row r="276" spans="1:6" x14ac:dyDescent="0.25">
      <c r="A276" s="112" t="s">
        <v>378</v>
      </c>
      <c r="B276" s="115" t="s">
        <v>379</v>
      </c>
      <c r="C276" s="116" t="s">
        <v>215</v>
      </c>
      <c r="D276" s="117">
        <v>505</v>
      </c>
      <c r="E276" s="113">
        <v>6977</v>
      </c>
      <c r="F276" s="113">
        <v>6844.9</v>
      </c>
    </row>
    <row r="277" spans="1:6" ht="31.5" x14ac:dyDescent="0.25">
      <c r="A277" s="112" t="s">
        <v>380</v>
      </c>
      <c r="B277" s="115" t="s">
        <v>381</v>
      </c>
      <c r="C277" s="116" t="s">
        <v>193</v>
      </c>
      <c r="D277" s="117">
        <v>0</v>
      </c>
      <c r="E277" s="113">
        <v>12015.9</v>
      </c>
      <c r="F277" s="113">
        <v>12015.9</v>
      </c>
    </row>
    <row r="278" spans="1:6" ht="47.25" x14ac:dyDescent="0.25">
      <c r="A278" s="112" t="s">
        <v>382</v>
      </c>
      <c r="B278" s="115" t="s">
        <v>383</v>
      </c>
      <c r="C278" s="116" t="s">
        <v>193</v>
      </c>
      <c r="D278" s="117">
        <v>0</v>
      </c>
      <c r="E278" s="113">
        <v>12015.9</v>
      </c>
      <c r="F278" s="113">
        <v>12015.9</v>
      </c>
    </row>
    <row r="279" spans="1:6" ht="63" x14ac:dyDescent="0.25">
      <c r="A279" s="112" t="s">
        <v>214</v>
      </c>
      <c r="B279" s="115" t="s">
        <v>383</v>
      </c>
      <c r="C279" s="116" t="s">
        <v>215</v>
      </c>
      <c r="D279" s="117">
        <v>0</v>
      </c>
      <c r="E279" s="113">
        <v>1128</v>
      </c>
      <c r="F279" s="113">
        <v>1128</v>
      </c>
    </row>
    <row r="280" spans="1:6" x14ac:dyDescent="0.25">
      <c r="A280" s="112" t="s">
        <v>378</v>
      </c>
      <c r="B280" s="115" t="s">
        <v>383</v>
      </c>
      <c r="C280" s="116" t="s">
        <v>215</v>
      </c>
      <c r="D280" s="117">
        <v>505</v>
      </c>
      <c r="E280" s="113">
        <v>1128</v>
      </c>
      <c r="F280" s="113">
        <v>1128</v>
      </c>
    </row>
    <row r="281" spans="1:6" ht="31.5" x14ac:dyDescent="0.25">
      <c r="A281" s="112" t="s">
        <v>200</v>
      </c>
      <c r="B281" s="115" t="s">
        <v>383</v>
      </c>
      <c r="C281" s="116" t="s">
        <v>201</v>
      </c>
      <c r="D281" s="117">
        <v>0</v>
      </c>
      <c r="E281" s="113">
        <v>56.4</v>
      </c>
      <c r="F281" s="113">
        <v>56.4</v>
      </c>
    </row>
    <row r="282" spans="1:6" x14ac:dyDescent="0.25">
      <c r="A282" s="112" t="s">
        <v>378</v>
      </c>
      <c r="B282" s="115" t="s">
        <v>383</v>
      </c>
      <c r="C282" s="116" t="s">
        <v>201</v>
      </c>
      <c r="D282" s="117">
        <v>505</v>
      </c>
      <c r="E282" s="113">
        <v>56.4</v>
      </c>
      <c r="F282" s="113">
        <v>56.4</v>
      </c>
    </row>
    <row r="283" spans="1:6" x14ac:dyDescent="0.25">
      <c r="A283" s="112" t="s">
        <v>245</v>
      </c>
      <c r="B283" s="115" t="s">
        <v>383</v>
      </c>
      <c r="C283" s="116" t="s">
        <v>246</v>
      </c>
      <c r="D283" s="117">
        <v>0</v>
      </c>
      <c r="E283" s="113">
        <v>10831.5</v>
      </c>
      <c r="F283" s="113">
        <v>10831.5</v>
      </c>
    </row>
    <row r="284" spans="1:6" x14ac:dyDescent="0.25">
      <c r="A284" s="112" t="s">
        <v>384</v>
      </c>
      <c r="B284" s="115" t="s">
        <v>383</v>
      </c>
      <c r="C284" s="116" t="s">
        <v>246</v>
      </c>
      <c r="D284" s="117">
        <v>1003</v>
      </c>
      <c r="E284" s="113">
        <v>10831.5</v>
      </c>
      <c r="F284" s="113">
        <v>10831.5</v>
      </c>
    </row>
    <row r="285" spans="1:6" s="120" customFormat="1" ht="47.25" x14ac:dyDescent="0.25">
      <c r="A285" s="110" t="s">
        <v>386</v>
      </c>
      <c r="B285" s="121" t="s">
        <v>387</v>
      </c>
      <c r="C285" s="122" t="s">
        <v>193</v>
      </c>
      <c r="D285" s="123">
        <v>0</v>
      </c>
      <c r="E285" s="111">
        <v>150311.4</v>
      </c>
      <c r="F285" s="111">
        <v>151112.9</v>
      </c>
    </row>
    <row r="286" spans="1:6" ht="63" x14ac:dyDescent="0.25">
      <c r="A286" s="112" t="s">
        <v>388</v>
      </c>
      <c r="B286" s="115" t="s">
        <v>389</v>
      </c>
      <c r="C286" s="116" t="s">
        <v>193</v>
      </c>
      <c r="D286" s="117">
        <v>0</v>
      </c>
      <c r="E286" s="113">
        <v>43894.8</v>
      </c>
      <c r="F286" s="113">
        <v>43588</v>
      </c>
    </row>
    <row r="287" spans="1:6" ht="78.75" x14ac:dyDescent="0.25">
      <c r="A287" s="112" t="s">
        <v>390</v>
      </c>
      <c r="B287" s="115" t="s">
        <v>391</v>
      </c>
      <c r="C287" s="116" t="s">
        <v>193</v>
      </c>
      <c r="D287" s="117">
        <v>0</v>
      </c>
      <c r="E287" s="113">
        <v>43710.8</v>
      </c>
      <c r="F287" s="113">
        <v>43211.3</v>
      </c>
    </row>
    <row r="288" spans="1:6" ht="17.25" customHeight="1" x14ac:dyDescent="0.25">
      <c r="A288" s="112" t="s">
        <v>206</v>
      </c>
      <c r="B288" s="115" t="s">
        <v>392</v>
      </c>
      <c r="C288" s="116" t="s">
        <v>193</v>
      </c>
      <c r="D288" s="117">
        <v>0</v>
      </c>
      <c r="E288" s="113">
        <v>30</v>
      </c>
      <c r="F288" s="113">
        <v>15</v>
      </c>
    </row>
    <row r="289" spans="1:6" ht="31.5" x14ac:dyDescent="0.25">
      <c r="A289" s="112" t="s">
        <v>200</v>
      </c>
      <c r="B289" s="115" t="s">
        <v>392</v>
      </c>
      <c r="C289" s="116" t="s">
        <v>201</v>
      </c>
      <c r="D289" s="117">
        <v>0</v>
      </c>
      <c r="E289" s="113">
        <v>30</v>
      </c>
      <c r="F289" s="113">
        <v>15</v>
      </c>
    </row>
    <row r="290" spans="1:6" ht="31.5" x14ac:dyDescent="0.25">
      <c r="A290" s="112" t="s">
        <v>207</v>
      </c>
      <c r="B290" s="115" t="s">
        <v>392</v>
      </c>
      <c r="C290" s="116" t="s">
        <v>201</v>
      </c>
      <c r="D290" s="117">
        <v>705</v>
      </c>
      <c r="E290" s="113">
        <v>30</v>
      </c>
      <c r="F290" s="113">
        <v>15</v>
      </c>
    </row>
    <row r="291" spans="1:6" x14ac:dyDescent="0.25">
      <c r="A291" s="112" t="s">
        <v>333</v>
      </c>
      <c r="B291" s="115" t="s">
        <v>393</v>
      </c>
      <c r="C291" s="116" t="s">
        <v>193</v>
      </c>
      <c r="D291" s="117">
        <v>0</v>
      </c>
      <c r="E291" s="113">
        <v>3481.7</v>
      </c>
      <c r="F291" s="113">
        <v>3599.2</v>
      </c>
    </row>
    <row r="292" spans="1:6" ht="63" x14ac:dyDescent="0.25">
      <c r="A292" s="112" t="s">
        <v>214</v>
      </c>
      <c r="B292" s="115" t="s">
        <v>393</v>
      </c>
      <c r="C292" s="116" t="s">
        <v>215</v>
      </c>
      <c r="D292" s="117">
        <v>0</v>
      </c>
      <c r="E292" s="113">
        <v>1375.7</v>
      </c>
      <c r="F292" s="113">
        <v>1375.8</v>
      </c>
    </row>
    <row r="293" spans="1:6" ht="31.5" customHeight="1" x14ac:dyDescent="0.25">
      <c r="A293" s="112" t="s">
        <v>394</v>
      </c>
      <c r="B293" s="115" t="s">
        <v>393</v>
      </c>
      <c r="C293" s="116" t="s">
        <v>215</v>
      </c>
      <c r="D293" s="117">
        <v>106</v>
      </c>
      <c r="E293" s="113">
        <v>1375.7</v>
      </c>
      <c r="F293" s="113">
        <v>1375.8</v>
      </c>
    </row>
    <row r="294" spans="1:6" ht="31.5" x14ac:dyDescent="0.25">
      <c r="A294" s="112" t="s">
        <v>200</v>
      </c>
      <c r="B294" s="115" t="s">
        <v>393</v>
      </c>
      <c r="C294" s="116" t="s">
        <v>201</v>
      </c>
      <c r="D294" s="117">
        <v>0</v>
      </c>
      <c r="E294" s="113">
        <v>2106</v>
      </c>
      <c r="F294" s="113">
        <v>2223.4</v>
      </c>
    </row>
    <row r="295" spans="1:6" ht="30.75" customHeight="1" x14ac:dyDescent="0.25">
      <c r="A295" s="112" t="s">
        <v>394</v>
      </c>
      <c r="B295" s="115" t="s">
        <v>393</v>
      </c>
      <c r="C295" s="116" t="s">
        <v>201</v>
      </c>
      <c r="D295" s="117">
        <v>106</v>
      </c>
      <c r="E295" s="113">
        <v>2106</v>
      </c>
      <c r="F295" s="113">
        <v>2223.4</v>
      </c>
    </row>
    <row r="296" spans="1:6" x14ac:dyDescent="0.25">
      <c r="A296" s="112" t="s">
        <v>208</v>
      </c>
      <c r="B296" s="115" t="s">
        <v>395</v>
      </c>
      <c r="C296" s="116" t="s">
        <v>193</v>
      </c>
      <c r="D296" s="117">
        <v>0</v>
      </c>
      <c r="E296" s="113">
        <v>1254.0999999999999</v>
      </c>
      <c r="F296" s="113">
        <v>1274</v>
      </c>
    </row>
    <row r="297" spans="1:6" ht="31.5" x14ac:dyDescent="0.25">
      <c r="A297" s="112" t="s">
        <v>200</v>
      </c>
      <c r="B297" s="115" t="s">
        <v>395</v>
      </c>
      <c r="C297" s="116" t="s">
        <v>201</v>
      </c>
      <c r="D297" s="117">
        <v>0</v>
      </c>
      <c r="E297" s="113">
        <v>1254.0999999999999</v>
      </c>
      <c r="F297" s="113">
        <v>1274</v>
      </c>
    </row>
    <row r="298" spans="1:6" x14ac:dyDescent="0.25">
      <c r="A298" s="112" t="s">
        <v>347</v>
      </c>
      <c r="B298" s="115" t="s">
        <v>395</v>
      </c>
      <c r="C298" s="116" t="s">
        <v>201</v>
      </c>
      <c r="D298" s="117">
        <v>113</v>
      </c>
      <c r="E298" s="113">
        <v>1254.0999999999999</v>
      </c>
      <c r="F298" s="113">
        <v>1274</v>
      </c>
    </row>
    <row r="299" spans="1:6" ht="78.75" x14ac:dyDescent="0.25">
      <c r="A299" s="112" t="s">
        <v>396</v>
      </c>
      <c r="B299" s="115" t="s">
        <v>397</v>
      </c>
      <c r="C299" s="116" t="s">
        <v>193</v>
      </c>
      <c r="D299" s="117">
        <v>0</v>
      </c>
      <c r="E299" s="113">
        <v>40.5</v>
      </c>
      <c r="F299" s="113">
        <v>40.9</v>
      </c>
    </row>
    <row r="300" spans="1:6" ht="63" x14ac:dyDescent="0.25">
      <c r="A300" s="112" t="s">
        <v>214</v>
      </c>
      <c r="B300" s="115" t="s">
        <v>397</v>
      </c>
      <c r="C300" s="116" t="s">
        <v>215</v>
      </c>
      <c r="D300" s="117">
        <v>0</v>
      </c>
      <c r="E300" s="113">
        <v>40.5</v>
      </c>
      <c r="F300" s="113">
        <v>40.9</v>
      </c>
    </row>
    <row r="301" spans="1:6" ht="31.5" customHeight="1" x14ac:dyDescent="0.25">
      <c r="A301" s="112" t="s">
        <v>394</v>
      </c>
      <c r="B301" s="115" t="s">
        <v>397</v>
      </c>
      <c r="C301" s="116" t="s">
        <v>215</v>
      </c>
      <c r="D301" s="117">
        <v>106</v>
      </c>
      <c r="E301" s="113">
        <v>40.5</v>
      </c>
      <c r="F301" s="113">
        <v>40.9</v>
      </c>
    </row>
    <row r="302" spans="1:6" ht="141.75" x14ac:dyDescent="0.25">
      <c r="A302" s="112" t="s">
        <v>265</v>
      </c>
      <c r="B302" s="115" t="s">
        <v>398</v>
      </c>
      <c r="C302" s="116" t="s">
        <v>193</v>
      </c>
      <c r="D302" s="117">
        <v>0</v>
      </c>
      <c r="E302" s="113">
        <v>38904.5</v>
      </c>
      <c r="F302" s="113">
        <v>38282.199999999997</v>
      </c>
    </row>
    <row r="303" spans="1:6" ht="63" x14ac:dyDescent="0.25">
      <c r="A303" s="112" t="s">
        <v>214</v>
      </c>
      <c r="B303" s="115" t="s">
        <v>398</v>
      </c>
      <c r="C303" s="116" t="s">
        <v>215</v>
      </c>
      <c r="D303" s="117">
        <v>0</v>
      </c>
      <c r="E303" s="113">
        <v>38904.5</v>
      </c>
      <c r="F303" s="113">
        <v>38282.199999999997</v>
      </c>
    </row>
    <row r="304" spans="1:6" x14ac:dyDescent="0.25">
      <c r="A304" s="112" t="s">
        <v>347</v>
      </c>
      <c r="B304" s="115" t="s">
        <v>398</v>
      </c>
      <c r="C304" s="116" t="s">
        <v>215</v>
      </c>
      <c r="D304" s="117">
        <v>113</v>
      </c>
      <c r="E304" s="113">
        <v>28867.9</v>
      </c>
      <c r="F304" s="113">
        <v>28363.8</v>
      </c>
    </row>
    <row r="305" spans="1:6" ht="47.25" x14ac:dyDescent="0.25">
      <c r="A305" s="112" t="s">
        <v>394</v>
      </c>
      <c r="B305" s="115" t="s">
        <v>398</v>
      </c>
      <c r="C305" s="116" t="s">
        <v>215</v>
      </c>
      <c r="D305" s="117">
        <v>106</v>
      </c>
      <c r="E305" s="113">
        <v>10036.6</v>
      </c>
      <c r="F305" s="113">
        <v>9918.4</v>
      </c>
    </row>
    <row r="306" spans="1:6" x14ac:dyDescent="0.25">
      <c r="A306" s="112" t="s">
        <v>399</v>
      </c>
      <c r="B306" s="115" t="s">
        <v>400</v>
      </c>
      <c r="C306" s="116" t="s">
        <v>193</v>
      </c>
      <c r="D306" s="117">
        <v>0</v>
      </c>
      <c r="E306" s="113">
        <v>184</v>
      </c>
      <c r="F306" s="113">
        <v>376.7</v>
      </c>
    </row>
    <row r="307" spans="1:6" x14ac:dyDescent="0.25">
      <c r="A307" s="112" t="s">
        <v>401</v>
      </c>
      <c r="B307" s="115" t="s">
        <v>402</v>
      </c>
      <c r="C307" s="116" t="s">
        <v>193</v>
      </c>
      <c r="D307" s="117">
        <v>0</v>
      </c>
      <c r="E307" s="113">
        <v>184</v>
      </c>
      <c r="F307" s="113">
        <v>376.7</v>
      </c>
    </row>
    <row r="308" spans="1:6" x14ac:dyDescent="0.25">
      <c r="A308" s="112" t="s">
        <v>403</v>
      </c>
      <c r="B308" s="115" t="s">
        <v>402</v>
      </c>
      <c r="C308" s="116" t="s">
        <v>404</v>
      </c>
      <c r="D308" s="117">
        <v>0</v>
      </c>
      <c r="E308" s="113">
        <v>184</v>
      </c>
      <c r="F308" s="113">
        <v>376.7</v>
      </c>
    </row>
    <row r="309" spans="1:6" ht="31.5" x14ac:dyDescent="0.25">
      <c r="A309" s="112" t="s">
        <v>405</v>
      </c>
      <c r="B309" s="115" t="s">
        <v>402</v>
      </c>
      <c r="C309" s="116" t="s">
        <v>404</v>
      </c>
      <c r="D309" s="117">
        <v>1301</v>
      </c>
      <c r="E309" s="113">
        <v>184</v>
      </c>
      <c r="F309" s="113">
        <v>376.7</v>
      </c>
    </row>
    <row r="310" spans="1:6" ht="63" x14ac:dyDescent="0.25">
      <c r="A310" s="112" t="s">
        <v>406</v>
      </c>
      <c r="B310" s="115" t="s">
        <v>407</v>
      </c>
      <c r="C310" s="116" t="s">
        <v>193</v>
      </c>
      <c r="D310" s="117">
        <v>0</v>
      </c>
      <c r="E310" s="113">
        <v>106416.6</v>
      </c>
      <c r="F310" s="113">
        <v>107524.9</v>
      </c>
    </row>
    <row r="311" spans="1:6" ht="31.5" x14ac:dyDescent="0.25">
      <c r="A311" s="112" t="s">
        <v>408</v>
      </c>
      <c r="B311" s="115" t="s">
        <v>409</v>
      </c>
      <c r="C311" s="116" t="s">
        <v>193</v>
      </c>
      <c r="D311" s="117">
        <v>0</v>
      </c>
      <c r="E311" s="113">
        <v>106416.6</v>
      </c>
      <c r="F311" s="113">
        <v>107524.9</v>
      </c>
    </row>
    <row r="312" spans="1:6" x14ac:dyDescent="0.25">
      <c r="A312" s="112" t="s">
        <v>410</v>
      </c>
      <c r="B312" s="115" t="s">
        <v>411</v>
      </c>
      <c r="C312" s="116" t="s">
        <v>193</v>
      </c>
      <c r="D312" s="117">
        <v>0</v>
      </c>
      <c r="E312" s="113">
        <v>13117.7</v>
      </c>
      <c r="F312" s="113">
        <v>12678</v>
      </c>
    </row>
    <row r="313" spans="1:6" x14ac:dyDescent="0.25">
      <c r="A313" s="112" t="s">
        <v>412</v>
      </c>
      <c r="B313" s="115" t="s">
        <v>411</v>
      </c>
      <c r="C313" s="116" t="s">
        <v>413</v>
      </c>
      <c r="D313" s="117">
        <v>0</v>
      </c>
      <c r="E313" s="113">
        <v>13117.7</v>
      </c>
      <c r="F313" s="113">
        <v>12678</v>
      </c>
    </row>
    <row r="314" spans="1:6" ht="31.5" customHeight="1" x14ac:dyDescent="0.25">
      <c r="A314" s="112" t="s">
        <v>414</v>
      </c>
      <c r="B314" s="115" t="s">
        <v>411</v>
      </c>
      <c r="C314" s="116" t="s">
        <v>413</v>
      </c>
      <c r="D314" s="117">
        <v>1401</v>
      </c>
      <c r="E314" s="113">
        <v>13117.7</v>
      </c>
      <c r="F314" s="113">
        <v>12678</v>
      </c>
    </row>
    <row r="315" spans="1:6" ht="47.25" x14ac:dyDescent="0.25">
      <c r="A315" s="112" t="s">
        <v>415</v>
      </c>
      <c r="B315" s="115" t="s">
        <v>416</v>
      </c>
      <c r="C315" s="116" t="s">
        <v>193</v>
      </c>
      <c r="D315" s="117">
        <v>0</v>
      </c>
      <c r="E315" s="113">
        <v>7000</v>
      </c>
      <c r="F315" s="113">
        <v>9000</v>
      </c>
    </row>
    <row r="316" spans="1:6" x14ac:dyDescent="0.25">
      <c r="A316" s="112" t="s">
        <v>412</v>
      </c>
      <c r="B316" s="115" t="s">
        <v>416</v>
      </c>
      <c r="C316" s="116" t="s">
        <v>413</v>
      </c>
      <c r="D316" s="117">
        <v>0</v>
      </c>
      <c r="E316" s="113">
        <v>7000</v>
      </c>
      <c r="F316" s="113">
        <v>9000</v>
      </c>
    </row>
    <row r="317" spans="1:6" x14ac:dyDescent="0.25">
      <c r="A317" s="112" t="s">
        <v>417</v>
      </c>
      <c r="B317" s="115" t="s">
        <v>416</v>
      </c>
      <c r="C317" s="116" t="s">
        <v>413</v>
      </c>
      <c r="D317" s="117">
        <v>1403</v>
      </c>
      <c r="E317" s="113">
        <v>7000</v>
      </c>
      <c r="F317" s="113">
        <v>9000</v>
      </c>
    </row>
    <row r="318" spans="1:6" ht="78.75" x14ac:dyDescent="0.25">
      <c r="A318" s="112" t="s">
        <v>396</v>
      </c>
      <c r="B318" s="115" t="s">
        <v>418</v>
      </c>
      <c r="C318" s="116" t="s">
        <v>193</v>
      </c>
      <c r="D318" s="117">
        <v>0</v>
      </c>
      <c r="E318" s="113">
        <v>86298.9</v>
      </c>
      <c r="F318" s="113">
        <v>85846.9</v>
      </c>
    </row>
    <row r="319" spans="1:6" x14ac:dyDescent="0.25">
      <c r="A319" s="112" t="s">
        <v>412</v>
      </c>
      <c r="B319" s="115" t="s">
        <v>418</v>
      </c>
      <c r="C319" s="116" t="s">
        <v>413</v>
      </c>
      <c r="D319" s="117">
        <v>0</v>
      </c>
      <c r="E319" s="113">
        <v>86298.9</v>
      </c>
      <c r="F319" s="113">
        <v>85846.9</v>
      </c>
    </row>
    <row r="320" spans="1:6" ht="31.5" customHeight="1" x14ac:dyDescent="0.25">
      <c r="A320" s="112" t="s">
        <v>414</v>
      </c>
      <c r="B320" s="115" t="s">
        <v>418</v>
      </c>
      <c r="C320" s="116" t="s">
        <v>413</v>
      </c>
      <c r="D320" s="117">
        <v>1401</v>
      </c>
      <c r="E320" s="113">
        <v>86298.9</v>
      </c>
      <c r="F320" s="113">
        <v>85846.9</v>
      </c>
    </row>
    <row r="321" spans="1:6" s="120" customFormat="1" ht="47.25" x14ac:dyDescent="0.25">
      <c r="A321" s="110" t="s">
        <v>419</v>
      </c>
      <c r="B321" s="121" t="s">
        <v>420</v>
      </c>
      <c r="C321" s="122" t="s">
        <v>193</v>
      </c>
      <c r="D321" s="123">
        <v>0</v>
      </c>
      <c r="E321" s="111">
        <v>43330.8</v>
      </c>
      <c r="F321" s="111">
        <v>42682.1</v>
      </c>
    </row>
    <row r="322" spans="1:6" ht="47.25" x14ac:dyDescent="0.25">
      <c r="A322" s="112" t="s">
        <v>421</v>
      </c>
      <c r="B322" s="115" t="s">
        <v>422</v>
      </c>
      <c r="C322" s="116" t="s">
        <v>193</v>
      </c>
      <c r="D322" s="117">
        <v>0</v>
      </c>
      <c r="E322" s="113">
        <v>695.8</v>
      </c>
      <c r="F322" s="113">
        <v>696.8</v>
      </c>
    </row>
    <row r="323" spans="1:6" ht="31.5" x14ac:dyDescent="0.25">
      <c r="A323" s="112" t="s">
        <v>423</v>
      </c>
      <c r="B323" s="115" t="s">
        <v>424</v>
      </c>
      <c r="C323" s="116" t="s">
        <v>193</v>
      </c>
      <c r="D323" s="117">
        <v>0</v>
      </c>
      <c r="E323" s="113">
        <v>695.8</v>
      </c>
      <c r="F323" s="113">
        <v>696.8</v>
      </c>
    </row>
    <row r="324" spans="1:6" x14ac:dyDescent="0.25">
      <c r="A324" s="112" t="s">
        <v>425</v>
      </c>
      <c r="B324" s="115" t="s">
        <v>426</v>
      </c>
      <c r="C324" s="116" t="s">
        <v>193</v>
      </c>
      <c r="D324" s="117">
        <v>0</v>
      </c>
      <c r="E324" s="113">
        <v>200</v>
      </c>
      <c r="F324" s="113">
        <v>200</v>
      </c>
    </row>
    <row r="325" spans="1:6" ht="31.5" x14ac:dyDescent="0.25">
      <c r="A325" s="112" t="s">
        <v>200</v>
      </c>
      <c r="B325" s="115" t="s">
        <v>426</v>
      </c>
      <c r="C325" s="116" t="s">
        <v>201</v>
      </c>
      <c r="D325" s="117">
        <v>0</v>
      </c>
      <c r="E325" s="113">
        <v>200</v>
      </c>
      <c r="F325" s="113">
        <v>200</v>
      </c>
    </row>
    <row r="326" spans="1:6" x14ac:dyDescent="0.25">
      <c r="A326" s="112" t="s">
        <v>347</v>
      </c>
      <c r="B326" s="115" t="s">
        <v>426</v>
      </c>
      <c r="C326" s="116" t="s">
        <v>201</v>
      </c>
      <c r="D326" s="117">
        <v>113</v>
      </c>
      <c r="E326" s="113">
        <v>200</v>
      </c>
      <c r="F326" s="113">
        <v>200</v>
      </c>
    </row>
    <row r="327" spans="1:6" x14ac:dyDescent="0.25">
      <c r="A327" s="112" t="s">
        <v>427</v>
      </c>
      <c r="B327" s="115" t="s">
        <v>428</v>
      </c>
      <c r="C327" s="116" t="s">
        <v>193</v>
      </c>
      <c r="D327" s="117">
        <v>0</v>
      </c>
      <c r="E327" s="113">
        <v>200</v>
      </c>
      <c r="F327" s="113">
        <v>200</v>
      </c>
    </row>
    <row r="328" spans="1:6" ht="31.5" x14ac:dyDescent="0.25">
      <c r="A328" s="112" t="s">
        <v>200</v>
      </c>
      <c r="B328" s="115" t="s">
        <v>428</v>
      </c>
      <c r="C328" s="116" t="s">
        <v>201</v>
      </c>
      <c r="D328" s="117">
        <v>0</v>
      </c>
      <c r="E328" s="113">
        <v>200</v>
      </c>
      <c r="F328" s="113">
        <v>200</v>
      </c>
    </row>
    <row r="329" spans="1:6" x14ac:dyDescent="0.25">
      <c r="A329" s="112" t="s">
        <v>347</v>
      </c>
      <c r="B329" s="115" t="s">
        <v>428</v>
      </c>
      <c r="C329" s="116" t="s">
        <v>201</v>
      </c>
      <c r="D329" s="117">
        <v>113</v>
      </c>
      <c r="E329" s="113">
        <v>200</v>
      </c>
      <c r="F329" s="113">
        <v>200</v>
      </c>
    </row>
    <row r="330" spans="1:6" ht="47.25" x14ac:dyDescent="0.25">
      <c r="A330" s="112" t="s">
        <v>429</v>
      </c>
      <c r="B330" s="115" t="s">
        <v>430</v>
      </c>
      <c r="C330" s="116" t="s">
        <v>193</v>
      </c>
      <c r="D330" s="117">
        <v>0</v>
      </c>
      <c r="E330" s="113">
        <v>200</v>
      </c>
      <c r="F330" s="113">
        <v>200</v>
      </c>
    </row>
    <row r="331" spans="1:6" ht="31.5" x14ac:dyDescent="0.25">
      <c r="A331" s="112" t="s">
        <v>200</v>
      </c>
      <c r="B331" s="115" t="s">
        <v>430</v>
      </c>
      <c r="C331" s="116" t="s">
        <v>201</v>
      </c>
      <c r="D331" s="117">
        <v>0</v>
      </c>
      <c r="E331" s="113">
        <v>200</v>
      </c>
      <c r="F331" s="113">
        <v>200</v>
      </c>
    </row>
    <row r="332" spans="1:6" x14ac:dyDescent="0.25">
      <c r="A332" s="112" t="s">
        <v>385</v>
      </c>
      <c r="B332" s="115" t="s">
        <v>430</v>
      </c>
      <c r="C332" s="116" t="s">
        <v>201</v>
      </c>
      <c r="D332" s="117">
        <v>412</v>
      </c>
      <c r="E332" s="113">
        <v>200</v>
      </c>
      <c r="F332" s="113">
        <v>200</v>
      </c>
    </row>
    <row r="333" spans="1:6" x14ac:dyDescent="0.25">
      <c r="A333" s="112" t="s">
        <v>431</v>
      </c>
      <c r="B333" s="115" t="s">
        <v>432</v>
      </c>
      <c r="C333" s="116" t="s">
        <v>193</v>
      </c>
      <c r="D333" s="117">
        <v>0</v>
      </c>
      <c r="E333" s="113">
        <v>91.9</v>
      </c>
      <c r="F333" s="113">
        <v>92.9</v>
      </c>
    </row>
    <row r="334" spans="1:6" ht="31.5" x14ac:dyDescent="0.25">
      <c r="A334" s="112" t="s">
        <v>200</v>
      </c>
      <c r="B334" s="115" t="s">
        <v>432</v>
      </c>
      <c r="C334" s="116" t="s">
        <v>201</v>
      </c>
      <c r="D334" s="117">
        <v>0</v>
      </c>
      <c r="E334" s="113">
        <v>16</v>
      </c>
      <c r="F334" s="113">
        <v>17</v>
      </c>
    </row>
    <row r="335" spans="1:6" x14ac:dyDescent="0.25">
      <c r="A335" s="112" t="s">
        <v>347</v>
      </c>
      <c r="B335" s="115" t="s">
        <v>432</v>
      </c>
      <c r="C335" s="116" t="s">
        <v>201</v>
      </c>
      <c r="D335" s="117">
        <v>113</v>
      </c>
      <c r="E335" s="113">
        <v>16</v>
      </c>
      <c r="F335" s="113">
        <v>17</v>
      </c>
    </row>
    <row r="336" spans="1:6" x14ac:dyDescent="0.25">
      <c r="A336" s="112" t="s">
        <v>210</v>
      </c>
      <c r="B336" s="115" t="s">
        <v>432</v>
      </c>
      <c r="C336" s="116" t="s">
        <v>211</v>
      </c>
      <c r="D336" s="117">
        <v>0</v>
      </c>
      <c r="E336" s="113">
        <v>75.900000000000006</v>
      </c>
      <c r="F336" s="113">
        <v>75.900000000000006</v>
      </c>
    </row>
    <row r="337" spans="1:6" x14ac:dyDescent="0.25">
      <c r="A337" s="112" t="s">
        <v>347</v>
      </c>
      <c r="B337" s="115" t="s">
        <v>432</v>
      </c>
      <c r="C337" s="116" t="s">
        <v>211</v>
      </c>
      <c r="D337" s="117">
        <v>113</v>
      </c>
      <c r="E337" s="113">
        <v>75.900000000000006</v>
      </c>
      <c r="F337" s="113">
        <v>75.900000000000006</v>
      </c>
    </row>
    <row r="338" spans="1:6" ht="31.5" x14ac:dyDescent="0.25">
      <c r="A338" s="112" t="s">
        <v>433</v>
      </c>
      <c r="B338" s="115" t="s">
        <v>434</v>
      </c>
      <c r="C338" s="116" t="s">
        <v>193</v>
      </c>
      <c r="D338" s="117">
        <v>0</v>
      </c>
      <c r="E338" s="113">
        <v>3.9</v>
      </c>
      <c r="F338" s="113">
        <v>3.9</v>
      </c>
    </row>
    <row r="339" spans="1:6" ht="31.5" x14ac:dyDescent="0.25">
      <c r="A339" s="112" t="s">
        <v>200</v>
      </c>
      <c r="B339" s="115" t="s">
        <v>434</v>
      </c>
      <c r="C339" s="116" t="s">
        <v>201</v>
      </c>
      <c r="D339" s="117">
        <v>0</v>
      </c>
      <c r="E339" s="113">
        <v>3.9</v>
      </c>
      <c r="F339" s="113">
        <v>3.9</v>
      </c>
    </row>
    <row r="340" spans="1:6" x14ac:dyDescent="0.25">
      <c r="A340" s="112" t="s">
        <v>435</v>
      </c>
      <c r="B340" s="115" t="s">
        <v>434</v>
      </c>
      <c r="C340" s="116" t="s">
        <v>201</v>
      </c>
      <c r="D340" s="117">
        <v>501</v>
      </c>
      <c r="E340" s="113">
        <v>3.9</v>
      </c>
      <c r="F340" s="113">
        <v>3.9</v>
      </c>
    </row>
    <row r="341" spans="1:6" ht="63" x14ac:dyDescent="0.25">
      <c r="A341" s="112" t="s">
        <v>436</v>
      </c>
      <c r="B341" s="115" t="s">
        <v>437</v>
      </c>
      <c r="C341" s="116" t="s">
        <v>193</v>
      </c>
      <c r="D341" s="117">
        <v>0</v>
      </c>
      <c r="E341" s="113">
        <v>37704.5</v>
      </c>
      <c r="F341" s="113">
        <v>37123</v>
      </c>
    </row>
    <row r="342" spans="1:6" ht="63" x14ac:dyDescent="0.25">
      <c r="A342" s="112" t="s">
        <v>438</v>
      </c>
      <c r="B342" s="115" t="s">
        <v>439</v>
      </c>
      <c r="C342" s="116" t="s">
        <v>193</v>
      </c>
      <c r="D342" s="117">
        <v>0</v>
      </c>
      <c r="E342" s="113">
        <v>34224.699999999997</v>
      </c>
      <c r="F342" s="113">
        <v>33723.1</v>
      </c>
    </row>
    <row r="343" spans="1:6" ht="31.5" x14ac:dyDescent="0.25">
      <c r="A343" s="112" t="s">
        <v>440</v>
      </c>
      <c r="B343" s="115" t="s">
        <v>441</v>
      </c>
      <c r="C343" s="116" t="s">
        <v>193</v>
      </c>
      <c r="D343" s="117">
        <v>0</v>
      </c>
      <c r="E343" s="113">
        <v>4725.6000000000004</v>
      </c>
      <c r="F343" s="113">
        <v>4744.8999999999996</v>
      </c>
    </row>
    <row r="344" spans="1:6" ht="31.5" x14ac:dyDescent="0.25">
      <c r="A344" s="112" t="s">
        <v>442</v>
      </c>
      <c r="B344" s="115" t="s">
        <v>441</v>
      </c>
      <c r="C344" s="116" t="s">
        <v>443</v>
      </c>
      <c r="D344" s="117">
        <v>0</v>
      </c>
      <c r="E344" s="113">
        <v>4725.6000000000004</v>
      </c>
      <c r="F344" s="113">
        <v>4744.8999999999996</v>
      </c>
    </row>
    <row r="345" spans="1:6" x14ac:dyDescent="0.25">
      <c r="A345" s="112" t="s">
        <v>347</v>
      </c>
      <c r="B345" s="115" t="s">
        <v>441</v>
      </c>
      <c r="C345" s="116" t="s">
        <v>443</v>
      </c>
      <c r="D345" s="117">
        <v>113</v>
      </c>
      <c r="E345" s="113">
        <v>4725.6000000000004</v>
      </c>
      <c r="F345" s="113">
        <v>4744.8999999999996</v>
      </c>
    </row>
    <row r="346" spans="1:6" ht="31.5" x14ac:dyDescent="0.25">
      <c r="A346" s="112" t="s">
        <v>444</v>
      </c>
      <c r="B346" s="115" t="s">
        <v>445</v>
      </c>
      <c r="C346" s="116" t="s">
        <v>193</v>
      </c>
      <c r="D346" s="117">
        <v>0</v>
      </c>
      <c r="E346" s="113">
        <v>115.2</v>
      </c>
      <c r="F346" s="113">
        <v>113.3</v>
      </c>
    </row>
    <row r="347" spans="1:6" ht="31.5" x14ac:dyDescent="0.25">
      <c r="A347" s="112" t="s">
        <v>442</v>
      </c>
      <c r="B347" s="115" t="s">
        <v>445</v>
      </c>
      <c r="C347" s="116" t="s">
        <v>443</v>
      </c>
      <c r="D347" s="117">
        <v>0</v>
      </c>
      <c r="E347" s="113">
        <v>115.2</v>
      </c>
      <c r="F347" s="113">
        <v>113.3</v>
      </c>
    </row>
    <row r="348" spans="1:6" x14ac:dyDescent="0.25">
      <c r="A348" s="112" t="s">
        <v>347</v>
      </c>
      <c r="B348" s="115" t="s">
        <v>445</v>
      </c>
      <c r="C348" s="116" t="s">
        <v>443</v>
      </c>
      <c r="D348" s="117">
        <v>113</v>
      </c>
      <c r="E348" s="113">
        <v>115.2</v>
      </c>
      <c r="F348" s="113">
        <v>113.3</v>
      </c>
    </row>
    <row r="349" spans="1:6" ht="141.75" x14ac:dyDescent="0.25">
      <c r="A349" s="112" t="s">
        <v>265</v>
      </c>
      <c r="B349" s="115" t="s">
        <v>446</v>
      </c>
      <c r="C349" s="116" t="s">
        <v>193</v>
      </c>
      <c r="D349" s="117">
        <v>0</v>
      </c>
      <c r="E349" s="113">
        <v>29383.9</v>
      </c>
      <c r="F349" s="113">
        <v>28864.9</v>
      </c>
    </row>
    <row r="350" spans="1:6" ht="31.5" x14ac:dyDescent="0.25">
      <c r="A350" s="112" t="s">
        <v>442</v>
      </c>
      <c r="B350" s="115" t="s">
        <v>446</v>
      </c>
      <c r="C350" s="116" t="s">
        <v>443</v>
      </c>
      <c r="D350" s="117">
        <v>0</v>
      </c>
      <c r="E350" s="113">
        <v>29383.9</v>
      </c>
      <c r="F350" s="113">
        <v>28864.9</v>
      </c>
    </row>
    <row r="351" spans="1:6" x14ac:dyDescent="0.25">
      <c r="A351" s="112" t="s">
        <v>347</v>
      </c>
      <c r="B351" s="115" t="s">
        <v>446</v>
      </c>
      <c r="C351" s="116" t="s">
        <v>443</v>
      </c>
      <c r="D351" s="117">
        <v>113</v>
      </c>
      <c r="E351" s="113">
        <v>29383.9</v>
      </c>
      <c r="F351" s="113">
        <v>28864.9</v>
      </c>
    </row>
    <row r="352" spans="1:6" ht="47.25" x14ac:dyDescent="0.25">
      <c r="A352" s="112" t="s">
        <v>447</v>
      </c>
      <c r="B352" s="115" t="s">
        <v>448</v>
      </c>
      <c r="C352" s="116" t="s">
        <v>193</v>
      </c>
      <c r="D352" s="117">
        <v>0</v>
      </c>
      <c r="E352" s="113">
        <v>3479.8</v>
      </c>
      <c r="F352" s="113">
        <v>3399.9</v>
      </c>
    </row>
    <row r="353" spans="1:6" ht="31.5" x14ac:dyDescent="0.25">
      <c r="A353" s="112" t="s">
        <v>449</v>
      </c>
      <c r="B353" s="115" t="s">
        <v>450</v>
      </c>
      <c r="C353" s="116" t="s">
        <v>193</v>
      </c>
      <c r="D353" s="117">
        <v>0</v>
      </c>
      <c r="E353" s="113">
        <v>3479.8</v>
      </c>
      <c r="F353" s="113">
        <v>3399.9</v>
      </c>
    </row>
    <row r="354" spans="1:6" x14ac:dyDescent="0.25">
      <c r="A354" s="112" t="s">
        <v>210</v>
      </c>
      <c r="B354" s="115" t="s">
        <v>450</v>
      </c>
      <c r="C354" s="116" t="s">
        <v>211</v>
      </c>
      <c r="D354" s="117">
        <v>0</v>
      </c>
      <c r="E354" s="113">
        <v>3479.8</v>
      </c>
      <c r="F354" s="113">
        <v>3399.9</v>
      </c>
    </row>
    <row r="355" spans="1:6" x14ac:dyDescent="0.25">
      <c r="A355" s="112" t="s">
        <v>451</v>
      </c>
      <c r="B355" s="115" t="s">
        <v>450</v>
      </c>
      <c r="C355" s="116" t="s">
        <v>211</v>
      </c>
      <c r="D355" s="117">
        <v>1202</v>
      </c>
      <c r="E355" s="113">
        <v>3479.8</v>
      </c>
      <c r="F355" s="113">
        <v>3399.9</v>
      </c>
    </row>
    <row r="356" spans="1:6" ht="47.25" x14ac:dyDescent="0.25">
      <c r="A356" s="112" t="s">
        <v>452</v>
      </c>
      <c r="B356" s="115" t="s">
        <v>453</v>
      </c>
      <c r="C356" s="116" t="s">
        <v>193</v>
      </c>
      <c r="D356" s="117">
        <v>0</v>
      </c>
      <c r="E356" s="113">
        <v>4930.5</v>
      </c>
      <c r="F356" s="113">
        <v>4862.3</v>
      </c>
    </row>
    <row r="357" spans="1:6" ht="31.5" x14ac:dyDescent="0.25">
      <c r="A357" s="112" t="s">
        <v>454</v>
      </c>
      <c r="B357" s="115" t="s">
        <v>455</v>
      </c>
      <c r="C357" s="116" t="s">
        <v>193</v>
      </c>
      <c r="D357" s="117">
        <v>0</v>
      </c>
      <c r="E357" s="113">
        <v>4930.5</v>
      </c>
      <c r="F357" s="113">
        <v>4862.3</v>
      </c>
    </row>
    <row r="358" spans="1:6" ht="19.5" customHeight="1" x14ac:dyDescent="0.25">
      <c r="A358" s="112" t="s">
        <v>206</v>
      </c>
      <c r="B358" s="115" t="s">
        <v>456</v>
      </c>
      <c r="C358" s="116" t="s">
        <v>193</v>
      </c>
      <c r="D358" s="117">
        <v>0</v>
      </c>
      <c r="E358" s="113">
        <v>24</v>
      </c>
      <c r="F358" s="113">
        <v>22</v>
      </c>
    </row>
    <row r="359" spans="1:6" ht="31.5" x14ac:dyDescent="0.25">
      <c r="A359" s="112" t="s">
        <v>200</v>
      </c>
      <c r="B359" s="115" t="s">
        <v>456</v>
      </c>
      <c r="C359" s="116" t="s">
        <v>201</v>
      </c>
      <c r="D359" s="117">
        <v>0</v>
      </c>
      <c r="E359" s="113">
        <v>24</v>
      </c>
      <c r="F359" s="113">
        <v>22</v>
      </c>
    </row>
    <row r="360" spans="1:6" ht="31.5" x14ac:dyDescent="0.25">
      <c r="A360" s="112" t="s">
        <v>207</v>
      </c>
      <c r="B360" s="115" t="s">
        <v>456</v>
      </c>
      <c r="C360" s="116" t="s">
        <v>201</v>
      </c>
      <c r="D360" s="117">
        <v>705</v>
      </c>
      <c r="E360" s="113">
        <v>24</v>
      </c>
      <c r="F360" s="113">
        <v>22</v>
      </c>
    </row>
    <row r="361" spans="1:6" ht="31.5" x14ac:dyDescent="0.25">
      <c r="A361" s="112" t="s">
        <v>275</v>
      </c>
      <c r="B361" s="115" t="s">
        <v>457</v>
      </c>
      <c r="C361" s="116" t="s">
        <v>193</v>
      </c>
      <c r="D361" s="117">
        <v>0</v>
      </c>
      <c r="E361" s="113">
        <v>109.9</v>
      </c>
      <c r="F361" s="113">
        <v>137.69999999999999</v>
      </c>
    </row>
    <row r="362" spans="1:6" ht="63" x14ac:dyDescent="0.25">
      <c r="A362" s="112" t="s">
        <v>214</v>
      </c>
      <c r="B362" s="115" t="s">
        <v>457</v>
      </c>
      <c r="C362" s="116" t="s">
        <v>215</v>
      </c>
      <c r="D362" s="117">
        <v>0</v>
      </c>
      <c r="E362" s="113">
        <v>9.3000000000000007</v>
      </c>
      <c r="F362" s="113">
        <v>4.3</v>
      </c>
    </row>
    <row r="363" spans="1:6" x14ac:dyDescent="0.25">
      <c r="A363" s="112" t="s">
        <v>347</v>
      </c>
      <c r="B363" s="115" t="s">
        <v>457</v>
      </c>
      <c r="C363" s="116" t="s">
        <v>215</v>
      </c>
      <c r="D363" s="117">
        <v>113</v>
      </c>
      <c r="E363" s="113">
        <v>9.3000000000000007</v>
      </c>
      <c r="F363" s="113">
        <v>4.3</v>
      </c>
    </row>
    <row r="364" spans="1:6" ht="31.5" x14ac:dyDescent="0.25">
      <c r="A364" s="112" t="s">
        <v>200</v>
      </c>
      <c r="B364" s="115" t="s">
        <v>457</v>
      </c>
      <c r="C364" s="116" t="s">
        <v>201</v>
      </c>
      <c r="D364" s="117">
        <v>0</v>
      </c>
      <c r="E364" s="113">
        <v>100.6</v>
      </c>
      <c r="F364" s="113">
        <v>133.4</v>
      </c>
    </row>
    <row r="365" spans="1:6" x14ac:dyDescent="0.25">
      <c r="A365" s="112" t="s">
        <v>347</v>
      </c>
      <c r="B365" s="115" t="s">
        <v>457</v>
      </c>
      <c r="C365" s="116" t="s">
        <v>201</v>
      </c>
      <c r="D365" s="117">
        <v>113</v>
      </c>
      <c r="E365" s="113">
        <v>100.6</v>
      </c>
      <c r="F365" s="113">
        <v>133.4</v>
      </c>
    </row>
    <row r="366" spans="1:6" ht="141.75" x14ac:dyDescent="0.25">
      <c r="A366" s="112" t="s">
        <v>265</v>
      </c>
      <c r="B366" s="115" t="s">
        <v>458</v>
      </c>
      <c r="C366" s="116" t="s">
        <v>193</v>
      </c>
      <c r="D366" s="117">
        <v>0</v>
      </c>
      <c r="E366" s="113">
        <v>4796.6000000000004</v>
      </c>
      <c r="F366" s="113">
        <v>4702.6000000000004</v>
      </c>
    </row>
    <row r="367" spans="1:6" ht="63" x14ac:dyDescent="0.25">
      <c r="A367" s="112" t="s">
        <v>214</v>
      </c>
      <c r="B367" s="115" t="s">
        <v>458</v>
      </c>
      <c r="C367" s="116" t="s">
        <v>215</v>
      </c>
      <c r="D367" s="117">
        <v>0</v>
      </c>
      <c r="E367" s="113">
        <v>4796.6000000000004</v>
      </c>
      <c r="F367" s="113">
        <v>4702.6000000000004</v>
      </c>
    </row>
    <row r="368" spans="1:6" x14ac:dyDescent="0.25">
      <c r="A368" s="112" t="s">
        <v>347</v>
      </c>
      <c r="B368" s="115" t="s">
        <v>458</v>
      </c>
      <c r="C368" s="116" t="s">
        <v>215</v>
      </c>
      <c r="D368" s="117">
        <v>113</v>
      </c>
      <c r="E368" s="113">
        <v>4796.6000000000004</v>
      </c>
      <c r="F368" s="113">
        <v>4702.6000000000004</v>
      </c>
    </row>
    <row r="369" spans="1:6" s="120" customFormat="1" ht="31.5" x14ac:dyDescent="0.25">
      <c r="A369" s="110" t="s">
        <v>459</v>
      </c>
      <c r="B369" s="121" t="s">
        <v>460</v>
      </c>
      <c r="C369" s="122" t="s">
        <v>193</v>
      </c>
      <c r="D369" s="123">
        <v>0</v>
      </c>
      <c r="E369" s="111">
        <v>60443.6</v>
      </c>
      <c r="F369" s="111">
        <v>59934.1</v>
      </c>
    </row>
    <row r="370" spans="1:6" ht="31.5" x14ac:dyDescent="0.25">
      <c r="A370" s="112" t="s">
        <v>461</v>
      </c>
      <c r="B370" s="115" t="s">
        <v>462</v>
      </c>
      <c r="C370" s="116" t="s">
        <v>193</v>
      </c>
      <c r="D370" s="117">
        <v>0</v>
      </c>
      <c r="E370" s="113">
        <v>60433.599999999999</v>
      </c>
      <c r="F370" s="113">
        <v>59924.1</v>
      </c>
    </row>
    <row r="371" spans="1:6" ht="47.25" x14ac:dyDescent="0.25">
      <c r="A371" s="112" t="s">
        <v>463</v>
      </c>
      <c r="B371" s="115" t="s">
        <v>464</v>
      </c>
      <c r="C371" s="116" t="s">
        <v>193</v>
      </c>
      <c r="D371" s="117">
        <v>0</v>
      </c>
      <c r="E371" s="113">
        <v>97</v>
      </c>
      <c r="F371" s="113">
        <v>97</v>
      </c>
    </row>
    <row r="372" spans="1:6" ht="31.5" x14ac:dyDescent="0.25">
      <c r="A372" s="112" t="s">
        <v>465</v>
      </c>
      <c r="B372" s="115" t="s">
        <v>466</v>
      </c>
      <c r="C372" s="116" t="s">
        <v>193</v>
      </c>
      <c r="D372" s="117">
        <v>0</v>
      </c>
      <c r="E372" s="113">
        <v>10</v>
      </c>
      <c r="F372" s="113">
        <v>10</v>
      </c>
    </row>
    <row r="373" spans="1:6" ht="31.5" x14ac:dyDescent="0.25">
      <c r="A373" s="112" t="s">
        <v>200</v>
      </c>
      <c r="B373" s="115" t="s">
        <v>466</v>
      </c>
      <c r="C373" s="116" t="s">
        <v>201</v>
      </c>
      <c r="D373" s="117">
        <v>0</v>
      </c>
      <c r="E373" s="113">
        <v>10</v>
      </c>
      <c r="F373" s="113">
        <v>10</v>
      </c>
    </row>
    <row r="374" spans="1:6" ht="31.5" x14ac:dyDescent="0.25">
      <c r="A374" s="112" t="s">
        <v>207</v>
      </c>
      <c r="B374" s="115" t="s">
        <v>466</v>
      </c>
      <c r="C374" s="116" t="s">
        <v>201</v>
      </c>
      <c r="D374" s="117">
        <v>705</v>
      </c>
      <c r="E374" s="113">
        <v>10</v>
      </c>
      <c r="F374" s="113">
        <v>10</v>
      </c>
    </row>
    <row r="375" spans="1:6" ht="31.5" x14ac:dyDescent="0.25">
      <c r="A375" s="112" t="s">
        <v>467</v>
      </c>
      <c r="B375" s="115" t="s">
        <v>468</v>
      </c>
      <c r="C375" s="116" t="s">
        <v>193</v>
      </c>
      <c r="D375" s="117">
        <v>0</v>
      </c>
      <c r="E375" s="113">
        <v>80</v>
      </c>
      <c r="F375" s="113">
        <v>80</v>
      </c>
    </row>
    <row r="376" spans="1:6" ht="31.5" x14ac:dyDescent="0.25">
      <c r="A376" s="112" t="s">
        <v>200</v>
      </c>
      <c r="B376" s="115" t="s">
        <v>468</v>
      </c>
      <c r="C376" s="116" t="s">
        <v>201</v>
      </c>
      <c r="D376" s="117">
        <v>0</v>
      </c>
      <c r="E376" s="113">
        <v>80</v>
      </c>
      <c r="F376" s="113">
        <v>80</v>
      </c>
    </row>
    <row r="377" spans="1:6" ht="31.5" x14ac:dyDescent="0.25">
      <c r="A377" s="112" t="s">
        <v>207</v>
      </c>
      <c r="B377" s="115" t="s">
        <v>468</v>
      </c>
      <c r="C377" s="116" t="s">
        <v>201</v>
      </c>
      <c r="D377" s="117">
        <v>705</v>
      </c>
      <c r="E377" s="113">
        <v>80</v>
      </c>
      <c r="F377" s="113">
        <v>80</v>
      </c>
    </row>
    <row r="378" spans="1:6" ht="47.25" x14ac:dyDescent="0.25">
      <c r="A378" s="112" t="s">
        <v>469</v>
      </c>
      <c r="B378" s="115" t="s">
        <v>470</v>
      </c>
      <c r="C378" s="116" t="s">
        <v>193</v>
      </c>
      <c r="D378" s="117">
        <v>0</v>
      </c>
      <c r="E378" s="113">
        <v>7</v>
      </c>
      <c r="F378" s="113">
        <v>7</v>
      </c>
    </row>
    <row r="379" spans="1:6" ht="31.5" x14ac:dyDescent="0.25">
      <c r="A379" s="112" t="s">
        <v>200</v>
      </c>
      <c r="B379" s="115" t="s">
        <v>470</v>
      </c>
      <c r="C379" s="116" t="s">
        <v>201</v>
      </c>
      <c r="D379" s="117">
        <v>0</v>
      </c>
      <c r="E379" s="113">
        <v>7</v>
      </c>
      <c r="F379" s="113">
        <v>7</v>
      </c>
    </row>
    <row r="380" spans="1:6" ht="31.5" x14ac:dyDescent="0.25">
      <c r="A380" s="112" t="s">
        <v>207</v>
      </c>
      <c r="B380" s="115" t="s">
        <v>470</v>
      </c>
      <c r="C380" s="116" t="s">
        <v>201</v>
      </c>
      <c r="D380" s="117">
        <v>705</v>
      </c>
      <c r="E380" s="113">
        <v>7</v>
      </c>
      <c r="F380" s="113">
        <v>7</v>
      </c>
    </row>
    <row r="381" spans="1:6" ht="31.5" x14ac:dyDescent="0.25">
      <c r="A381" s="112" t="s">
        <v>471</v>
      </c>
      <c r="B381" s="115" t="s">
        <v>472</v>
      </c>
      <c r="C381" s="116" t="s">
        <v>193</v>
      </c>
      <c r="D381" s="117">
        <v>0</v>
      </c>
      <c r="E381" s="113">
        <v>7464.6</v>
      </c>
      <c r="F381" s="113">
        <v>7763.2</v>
      </c>
    </row>
    <row r="382" spans="1:6" ht="94.5" x14ac:dyDescent="0.25">
      <c r="A382" s="112" t="s">
        <v>473</v>
      </c>
      <c r="B382" s="115" t="s">
        <v>474</v>
      </c>
      <c r="C382" s="116" t="s">
        <v>193</v>
      </c>
      <c r="D382" s="117">
        <v>0</v>
      </c>
      <c r="E382" s="113">
        <v>7464.6</v>
      </c>
      <c r="F382" s="113">
        <v>7763.2</v>
      </c>
    </row>
    <row r="383" spans="1:6" x14ac:dyDescent="0.25">
      <c r="A383" s="112" t="s">
        <v>245</v>
      </c>
      <c r="B383" s="115" t="s">
        <v>474</v>
      </c>
      <c r="C383" s="116" t="s">
        <v>246</v>
      </c>
      <c r="D383" s="117">
        <v>0</v>
      </c>
      <c r="E383" s="113">
        <v>7464.6</v>
      </c>
      <c r="F383" s="113">
        <v>7763.2</v>
      </c>
    </row>
    <row r="384" spans="1:6" x14ac:dyDescent="0.25">
      <c r="A384" s="112" t="s">
        <v>475</v>
      </c>
      <c r="B384" s="115" t="s">
        <v>474</v>
      </c>
      <c r="C384" s="116" t="s">
        <v>246</v>
      </c>
      <c r="D384" s="117">
        <v>1001</v>
      </c>
      <c r="E384" s="113">
        <v>7464.6</v>
      </c>
      <c r="F384" s="113">
        <v>7763.2</v>
      </c>
    </row>
    <row r="385" spans="1:6" ht="30.75" customHeight="1" x14ac:dyDescent="0.25">
      <c r="A385" s="112" t="s">
        <v>476</v>
      </c>
      <c r="B385" s="115" t="s">
        <v>477</v>
      </c>
      <c r="C385" s="116" t="s">
        <v>193</v>
      </c>
      <c r="D385" s="117">
        <v>0</v>
      </c>
      <c r="E385" s="113">
        <v>1309.9000000000001</v>
      </c>
      <c r="F385" s="113">
        <v>1392.7</v>
      </c>
    </row>
    <row r="386" spans="1:6" ht="63" x14ac:dyDescent="0.25">
      <c r="A386" s="112" t="s">
        <v>478</v>
      </c>
      <c r="B386" s="115" t="s">
        <v>479</v>
      </c>
      <c r="C386" s="116" t="s">
        <v>193</v>
      </c>
      <c r="D386" s="117">
        <v>0</v>
      </c>
      <c r="E386" s="113">
        <v>1306.9000000000001</v>
      </c>
      <c r="F386" s="113">
        <v>1389.7</v>
      </c>
    </row>
    <row r="387" spans="1:6" x14ac:dyDescent="0.25">
      <c r="A387" s="112" t="s">
        <v>245</v>
      </c>
      <c r="B387" s="115" t="s">
        <v>479</v>
      </c>
      <c r="C387" s="116" t="s">
        <v>246</v>
      </c>
      <c r="D387" s="117">
        <v>0</v>
      </c>
      <c r="E387" s="113">
        <v>1306.9000000000001</v>
      </c>
      <c r="F387" s="113">
        <v>1389.7</v>
      </c>
    </row>
    <row r="388" spans="1:6" x14ac:dyDescent="0.25">
      <c r="A388" s="112" t="s">
        <v>347</v>
      </c>
      <c r="B388" s="115" t="s">
        <v>479</v>
      </c>
      <c r="C388" s="116" t="s">
        <v>246</v>
      </c>
      <c r="D388" s="117">
        <v>113</v>
      </c>
      <c r="E388" s="113">
        <v>1306.9000000000001</v>
      </c>
      <c r="F388" s="113">
        <v>1389.7</v>
      </c>
    </row>
    <row r="389" spans="1:6" ht="31.5" x14ac:dyDescent="0.25">
      <c r="A389" s="112" t="s">
        <v>480</v>
      </c>
      <c r="B389" s="115" t="s">
        <v>481</v>
      </c>
      <c r="C389" s="116" t="s">
        <v>193</v>
      </c>
      <c r="D389" s="117">
        <v>0</v>
      </c>
      <c r="E389" s="113">
        <v>3</v>
      </c>
      <c r="F389" s="113">
        <v>3</v>
      </c>
    </row>
    <row r="390" spans="1:6" x14ac:dyDescent="0.25">
      <c r="A390" s="112" t="s">
        <v>245</v>
      </c>
      <c r="B390" s="115" t="s">
        <v>481</v>
      </c>
      <c r="C390" s="116" t="s">
        <v>246</v>
      </c>
      <c r="D390" s="117">
        <v>0</v>
      </c>
      <c r="E390" s="113">
        <v>3</v>
      </c>
      <c r="F390" s="113">
        <v>3</v>
      </c>
    </row>
    <row r="391" spans="1:6" x14ac:dyDescent="0.25">
      <c r="A391" s="112" t="s">
        <v>347</v>
      </c>
      <c r="B391" s="115" t="s">
        <v>481</v>
      </c>
      <c r="C391" s="116" t="s">
        <v>246</v>
      </c>
      <c r="D391" s="117">
        <v>113</v>
      </c>
      <c r="E391" s="113">
        <v>3</v>
      </c>
      <c r="F391" s="113">
        <v>3</v>
      </c>
    </row>
    <row r="392" spans="1:6" x14ac:dyDescent="0.25">
      <c r="A392" s="112" t="s">
        <v>482</v>
      </c>
      <c r="B392" s="115" t="s">
        <v>483</v>
      </c>
      <c r="C392" s="116" t="s">
        <v>193</v>
      </c>
      <c r="D392" s="117">
        <v>0</v>
      </c>
      <c r="E392" s="113">
        <v>83</v>
      </c>
      <c r="F392" s="113">
        <v>83</v>
      </c>
    </row>
    <row r="393" spans="1:6" ht="31.5" x14ac:dyDescent="0.25">
      <c r="A393" s="112" t="s">
        <v>484</v>
      </c>
      <c r="B393" s="115" t="s">
        <v>485</v>
      </c>
      <c r="C393" s="116" t="s">
        <v>193</v>
      </c>
      <c r="D393" s="117">
        <v>0</v>
      </c>
      <c r="E393" s="113">
        <v>83</v>
      </c>
      <c r="F393" s="113">
        <v>83</v>
      </c>
    </row>
    <row r="394" spans="1:6" x14ac:dyDescent="0.25">
      <c r="A394" s="112" t="s">
        <v>210</v>
      </c>
      <c r="B394" s="115" t="s">
        <v>485</v>
      </c>
      <c r="C394" s="116" t="s">
        <v>211</v>
      </c>
      <c r="D394" s="117">
        <v>0</v>
      </c>
      <c r="E394" s="113">
        <v>83</v>
      </c>
      <c r="F394" s="113">
        <v>83</v>
      </c>
    </row>
    <row r="395" spans="1:6" x14ac:dyDescent="0.25">
      <c r="A395" s="112" t="s">
        <v>347</v>
      </c>
      <c r="B395" s="115" t="s">
        <v>485</v>
      </c>
      <c r="C395" s="116" t="s">
        <v>211</v>
      </c>
      <c r="D395" s="117">
        <v>113</v>
      </c>
      <c r="E395" s="113">
        <v>83</v>
      </c>
      <c r="F395" s="113">
        <v>83</v>
      </c>
    </row>
    <row r="396" spans="1:6" ht="31.5" x14ac:dyDescent="0.25">
      <c r="A396" s="112" t="s">
        <v>486</v>
      </c>
      <c r="B396" s="115" t="s">
        <v>487</v>
      </c>
      <c r="C396" s="116" t="s">
        <v>193</v>
      </c>
      <c r="D396" s="117">
        <v>0</v>
      </c>
      <c r="E396" s="113">
        <v>43259.199999999997</v>
      </c>
      <c r="F396" s="113">
        <v>42446.5</v>
      </c>
    </row>
    <row r="397" spans="1:6" ht="31.5" x14ac:dyDescent="0.25">
      <c r="A397" s="112" t="s">
        <v>275</v>
      </c>
      <c r="B397" s="115" t="s">
        <v>488</v>
      </c>
      <c r="C397" s="116" t="s">
        <v>193</v>
      </c>
      <c r="D397" s="117">
        <v>0</v>
      </c>
      <c r="E397" s="113">
        <v>1993.5</v>
      </c>
      <c r="F397" s="113">
        <v>1993.3</v>
      </c>
    </row>
    <row r="398" spans="1:6" ht="63" x14ac:dyDescent="0.25">
      <c r="A398" s="112" t="s">
        <v>214</v>
      </c>
      <c r="B398" s="115" t="s">
        <v>488</v>
      </c>
      <c r="C398" s="116" t="s">
        <v>215</v>
      </c>
      <c r="D398" s="117">
        <v>0</v>
      </c>
      <c r="E398" s="113">
        <v>4.8</v>
      </c>
      <c r="F398" s="113">
        <v>4.9000000000000004</v>
      </c>
    </row>
    <row r="399" spans="1:6" ht="47.25" x14ac:dyDescent="0.25">
      <c r="A399" s="112" t="s">
        <v>372</v>
      </c>
      <c r="B399" s="115" t="s">
        <v>488</v>
      </c>
      <c r="C399" s="116" t="s">
        <v>215</v>
      </c>
      <c r="D399" s="117">
        <v>104</v>
      </c>
      <c r="E399" s="113">
        <v>4.8</v>
      </c>
      <c r="F399" s="113">
        <v>4.9000000000000004</v>
      </c>
    </row>
    <row r="400" spans="1:6" ht="31.5" x14ac:dyDescent="0.25">
      <c r="A400" s="112" t="s">
        <v>200</v>
      </c>
      <c r="B400" s="115" t="s">
        <v>488</v>
      </c>
      <c r="C400" s="116" t="s">
        <v>201</v>
      </c>
      <c r="D400" s="117">
        <v>0</v>
      </c>
      <c r="E400" s="113">
        <v>1980</v>
      </c>
      <c r="F400" s="113">
        <v>1979.7</v>
      </c>
    </row>
    <row r="401" spans="1:6" ht="47.25" x14ac:dyDescent="0.25">
      <c r="A401" s="112" t="s">
        <v>372</v>
      </c>
      <c r="B401" s="115" t="s">
        <v>488</v>
      </c>
      <c r="C401" s="116" t="s">
        <v>201</v>
      </c>
      <c r="D401" s="117">
        <v>104</v>
      </c>
      <c r="E401" s="113">
        <v>1980</v>
      </c>
      <c r="F401" s="113">
        <v>1979.7</v>
      </c>
    </row>
    <row r="402" spans="1:6" x14ac:dyDescent="0.25">
      <c r="A402" s="112" t="s">
        <v>210</v>
      </c>
      <c r="B402" s="115" t="s">
        <v>488</v>
      </c>
      <c r="C402" s="116" t="s">
        <v>211</v>
      </c>
      <c r="D402" s="117">
        <v>0</v>
      </c>
      <c r="E402" s="113">
        <v>8.6999999999999993</v>
      </c>
      <c r="F402" s="113">
        <v>8.6999999999999993</v>
      </c>
    </row>
    <row r="403" spans="1:6" ht="47.25" x14ac:dyDescent="0.25">
      <c r="A403" s="112" t="s">
        <v>372</v>
      </c>
      <c r="B403" s="115" t="s">
        <v>488</v>
      </c>
      <c r="C403" s="116" t="s">
        <v>211</v>
      </c>
      <c r="D403" s="117">
        <v>104</v>
      </c>
      <c r="E403" s="113">
        <v>8.6999999999999993</v>
      </c>
      <c r="F403" s="113">
        <v>8.6999999999999993</v>
      </c>
    </row>
    <row r="404" spans="1:6" ht="141.75" x14ac:dyDescent="0.25">
      <c r="A404" s="112" t="s">
        <v>265</v>
      </c>
      <c r="B404" s="115" t="s">
        <v>489</v>
      </c>
      <c r="C404" s="116" t="s">
        <v>193</v>
      </c>
      <c r="D404" s="117">
        <v>0</v>
      </c>
      <c r="E404" s="113">
        <v>41265.699999999997</v>
      </c>
      <c r="F404" s="113">
        <v>40453.199999999997</v>
      </c>
    </row>
    <row r="405" spans="1:6" ht="63" x14ac:dyDescent="0.25">
      <c r="A405" s="112" t="s">
        <v>214</v>
      </c>
      <c r="B405" s="115" t="s">
        <v>489</v>
      </c>
      <c r="C405" s="116" t="s">
        <v>215</v>
      </c>
      <c r="D405" s="117">
        <v>0</v>
      </c>
      <c r="E405" s="113">
        <v>41265.699999999997</v>
      </c>
      <c r="F405" s="113">
        <v>40453.199999999997</v>
      </c>
    </row>
    <row r="406" spans="1:6" ht="47.25" x14ac:dyDescent="0.25">
      <c r="A406" s="112" t="s">
        <v>372</v>
      </c>
      <c r="B406" s="115" t="s">
        <v>489</v>
      </c>
      <c r="C406" s="116" t="s">
        <v>215</v>
      </c>
      <c r="D406" s="117">
        <v>104</v>
      </c>
      <c r="E406" s="113">
        <v>41265.699999999997</v>
      </c>
      <c r="F406" s="113">
        <v>40453.199999999997</v>
      </c>
    </row>
    <row r="407" spans="1:6" ht="31.5" x14ac:dyDescent="0.25">
      <c r="A407" s="112" t="s">
        <v>490</v>
      </c>
      <c r="B407" s="115" t="s">
        <v>491</v>
      </c>
      <c r="C407" s="116" t="s">
        <v>193</v>
      </c>
      <c r="D407" s="117">
        <v>0</v>
      </c>
      <c r="E407" s="113">
        <v>3362.5</v>
      </c>
      <c r="F407" s="113">
        <v>3284.7</v>
      </c>
    </row>
    <row r="408" spans="1:6" ht="141.75" x14ac:dyDescent="0.25">
      <c r="A408" s="112" t="s">
        <v>265</v>
      </c>
      <c r="B408" s="115" t="s">
        <v>492</v>
      </c>
      <c r="C408" s="116" t="s">
        <v>193</v>
      </c>
      <c r="D408" s="117">
        <v>0</v>
      </c>
      <c r="E408" s="113">
        <v>3362.5</v>
      </c>
      <c r="F408" s="113">
        <v>3284.7</v>
      </c>
    </row>
    <row r="409" spans="1:6" ht="63" x14ac:dyDescent="0.25">
      <c r="A409" s="112" t="s">
        <v>214</v>
      </c>
      <c r="B409" s="115" t="s">
        <v>492</v>
      </c>
      <c r="C409" s="116" t="s">
        <v>215</v>
      </c>
      <c r="D409" s="117">
        <v>0</v>
      </c>
      <c r="E409" s="113">
        <v>3362.5</v>
      </c>
      <c r="F409" s="113">
        <v>3284.7</v>
      </c>
    </row>
    <row r="410" spans="1:6" ht="31.5" x14ac:dyDescent="0.25">
      <c r="A410" s="112" t="s">
        <v>493</v>
      </c>
      <c r="B410" s="115" t="s">
        <v>492</v>
      </c>
      <c r="C410" s="116" t="s">
        <v>215</v>
      </c>
      <c r="D410" s="117">
        <v>102</v>
      </c>
      <c r="E410" s="113">
        <v>3362.5</v>
      </c>
      <c r="F410" s="113">
        <v>3284.7</v>
      </c>
    </row>
    <row r="411" spans="1:6" ht="31.5" x14ac:dyDescent="0.25">
      <c r="A411" s="112" t="s">
        <v>494</v>
      </c>
      <c r="B411" s="115" t="s">
        <v>495</v>
      </c>
      <c r="C411" s="116" t="s">
        <v>193</v>
      </c>
      <c r="D411" s="117">
        <v>0</v>
      </c>
      <c r="E411" s="113">
        <v>4857.3999999999996</v>
      </c>
      <c r="F411" s="113">
        <v>4857</v>
      </c>
    </row>
    <row r="412" spans="1:6" ht="47.25" x14ac:dyDescent="0.25">
      <c r="A412" s="112" t="s">
        <v>496</v>
      </c>
      <c r="B412" s="115" t="s">
        <v>497</v>
      </c>
      <c r="C412" s="116" t="s">
        <v>193</v>
      </c>
      <c r="D412" s="117">
        <v>0</v>
      </c>
      <c r="E412" s="113">
        <v>3.8</v>
      </c>
      <c r="F412" s="113">
        <v>3.4</v>
      </c>
    </row>
    <row r="413" spans="1:6" ht="31.5" x14ac:dyDescent="0.25">
      <c r="A413" s="112" t="s">
        <v>200</v>
      </c>
      <c r="B413" s="115" t="s">
        <v>497</v>
      </c>
      <c r="C413" s="116" t="s">
        <v>201</v>
      </c>
      <c r="D413" s="117">
        <v>0</v>
      </c>
      <c r="E413" s="113">
        <v>3.8</v>
      </c>
      <c r="F413" s="113">
        <v>3.4</v>
      </c>
    </row>
    <row r="414" spans="1:6" x14ac:dyDescent="0.25">
      <c r="A414" s="112" t="s">
        <v>498</v>
      </c>
      <c r="B414" s="115" t="s">
        <v>497</v>
      </c>
      <c r="C414" s="116" t="s">
        <v>201</v>
      </c>
      <c r="D414" s="117">
        <v>105</v>
      </c>
      <c r="E414" s="113">
        <v>3.8</v>
      </c>
      <c r="F414" s="113">
        <v>3.4</v>
      </c>
    </row>
    <row r="415" spans="1:6" ht="63" x14ac:dyDescent="0.25">
      <c r="A415" s="112" t="s">
        <v>499</v>
      </c>
      <c r="B415" s="115" t="s">
        <v>500</v>
      </c>
      <c r="C415" s="116" t="s">
        <v>193</v>
      </c>
      <c r="D415" s="117">
        <v>0</v>
      </c>
      <c r="E415" s="113">
        <v>1654.4</v>
      </c>
      <c r="F415" s="113">
        <v>1654.4</v>
      </c>
    </row>
    <row r="416" spans="1:6" ht="63" x14ac:dyDescent="0.25">
      <c r="A416" s="112" t="s">
        <v>214</v>
      </c>
      <c r="B416" s="115" t="s">
        <v>500</v>
      </c>
      <c r="C416" s="116" t="s">
        <v>215</v>
      </c>
      <c r="D416" s="117">
        <v>0</v>
      </c>
      <c r="E416" s="113">
        <v>1505.6</v>
      </c>
      <c r="F416" s="113">
        <v>1505.6</v>
      </c>
    </row>
    <row r="417" spans="1:6" ht="47.25" x14ac:dyDescent="0.25">
      <c r="A417" s="112" t="s">
        <v>372</v>
      </c>
      <c r="B417" s="115" t="s">
        <v>500</v>
      </c>
      <c r="C417" s="116" t="s">
        <v>215</v>
      </c>
      <c r="D417" s="117">
        <v>104</v>
      </c>
      <c r="E417" s="113">
        <v>1505.6</v>
      </c>
      <c r="F417" s="113">
        <v>1505.6</v>
      </c>
    </row>
    <row r="418" spans="1:6" ht="31.5" x14ac:dyDescent="0.25">
      <c r="A418" s="112" t="s">
        <v>200</v>
      </c>
      <c r="B418" s="115" t="s">
        <v>500</v>
      </c>
      <c r="C418" s="116" t="s">
        <v>201</v>
      </c>
      <c r="D418" s="117">
        <v>0</v>
      </c>
      <c r="E418" s="113">
        <v>148.80000000000001</v>
      </c>
      <c r="F418" s="113">
        <v>148.80000000000001</v>
      </c>
    </row>
    <row r="419" spans="1:6" ht="47.25" x14ac:dyDescent="0.25">
      <c r="A419" s="112" t="s">
        <v>372</v>
      </c>
      <c r="B419" s="115" t="s">
        <v>500</v>
      </c>
      <c r="C419" s="116" t="s">
        <v>201</v>
      </c>
      <c r="D419" s="117">
        <v>104</v>
      </c>
      <c r="E419" s="113">
        <v>148.80000000000001</v>
      </c>
      <c r="F419" s="113">
        <v>148.80000000000001</v>
      </c>
    </row>
    <row r="420" spans="1:6" ht="63" x14ac:dyDescent="0.25">
      <c r="A420" s="112" t="s">
        <v>501</v>
      </c>
      <c r="B420" s="115" t="s">
        <v>502</v>
      </c>
      <c r="C420" s="116" t="s">
        <v>193</v>
      </c>
      <c r="D420" s="117">
        <v>0</v>
      </c>
      <c r="E420" s="113">
        <v>1556.6</v>
      </c>
      <c r="F420" s="113">
        <v>1556.6</v>
      </c>
    </row>
    <row r="421" spans="1:6" ht="63" x14ac:dyDescent="0.25">
      <c r="A421" s="112" t="s">
        <v>214</v>
      </c>
      <c r="B421" s="115" t="s">
        <v>502</v>
      </c>
      <c r="C421" s="116" t="s">
        <v>215</v>
      </c>
      <c r="D421" s="117">
        <v>0</v>
      </c>
      <c r="E421" s="113">
        <v>1361.7</v>
      </c>
      <c r="F421" s="113">
        <v>1361.7</v>
      </c>
    </row>
    <row r="422" spans="1:6" ht="47.25" x14ac:dyDescent="0.25">
      <c r="A422" s="112" t="s">
        <v>372</v>
      </c>
      <c r="B422" s="115" t="s">
        <v>502</v>
      </c>
      <c r="C422" s="116" t="s">
        <v>215</v>
      </c>
      <c r="D422" s="117">
        <v>104</v>
      </c>
      <c r="E422" s="113">
        <v>1361.7</v>
      </c>
      <c r="F422" s="113">
        <v>1361.7</v>
      </c>
    </row>
    <row r="423" spans="1:6" ht="31.5" x14ac:dyDescent="0.25">
      <c r="A423" s="112" t="s">
        <v>200</v>
      </c>
      <c r="B423" s="115" t="s">
        <v>502</v>
      </c>
      <c r="C423" s="116" t="s">
        <v>201</v>
      </c>
      <c r="D423" s="117">
        <v>0</v>
      </c>
      <c r="E423" s="113">
        <v>194.9</v>
      </c>
      <c r="F423" s="113">
        <v>194.9</v>
      </c>
    </row>
    <row r="424" spans="1:6" ht="47.25" x14ac:dyDescent="0.25">
      <c r="A424" s="112" t="s">
        <v>372</v>
      </c>
      <c r="B424" s="115" t="s">
        <v>502</v>
      </c>
      <c r="C424" s="116" t="s">
        <v>201</v>
      </c>
      <c r="D424" s="117">
        <v>104</v>
      </c>
      <c r="E424" s="113">
        <v>194.9</v>
      </c>
      <c r="F424" s="113">
        <v>194.9</v>
      </c>
    </row>
    <row r="425" spans="1:6" ht="31.5" x14ac:dyDescent="0.25">
      <c r="A425" s="112" t="s">
        <v>503</v>
      </c>
      <c r="B425" s="115" t="s">
        <v>504</v>
      </c>
      <c r="C425" s="116" t="s">
        <v>193</v>
      </c>
      <c r="D425" s="117">
        <v>0</v>
      </c>
      <c r="E425" s="113">
        <v>821.3</v>
      </c>
      <c r="F425" s="113">
        <v>821.3</v>
      </c>
    </row>
    <row r="426" spans="1:6" ht="63" x14ac:dyDescent="0.25">
      <c r="A426" s="112" t="s">
        <v>214</v>
      </c>
      <c r="B426" s="115" t="s">
        <v>504</v>
      </c>
      <c r="C426" s="116" t="s">
        <v>215</v>
      </c>
      <c r="D426" s="117">
        <v>0</v>
      </c>
      <c r="E426" s="113">
        <v>757.9</v>
      </c>
      <c r="F426" s="113">
        <v>757.9</v>
      </c>
    </row>
    <row r="427" spans="1:6" ht="47.25" x14ac:dyDescent="0.25">
      <c r="A427" s="112" t="s">
        <v>372</v>
      </c>
      <c r="B427" s="115" t="s">
        <v>504</v>
      </c>
      <c r="C427" s="116" t="s">
        <v>215</v>
      </c>
      <c r="D427" s="117">
        <v>104</v>
      </c>
      <c r="E427" s="113">
        <v>757.9</v>
      </c>
      <c r="F427" s="113">
        <v>757.9</v>
      </c>
    </row>
    <row r="428" spans="1:6" ht="31.5" x14ac:dyDescent="0.25">
      <c r="A428" s="112" t="s">
        <v>200</v>
      </c>
      <c r="B428" s="115" t="s">
        <v>504</v>
      </c>
      <c r="C428" s="116" t="s">
        <v>201</v>
      </c>
      <c r="D428" s="117">
        <v>0</v>
      </c>
      <c r="E428" s="113">
        <v>63.4</v>
      </c>
      <c r="F428" s="113">
        <v>63.4</v>
      </c>
    </row>
    <row r="429" spans="1:6" ht="47.25" x14ac:dyDescent="0.25">
      <c r="A429" s="112" t="s">
        <v>372</v>
      </c>
      <c r="B429" s="115" t="s">
        <v>504</v>
      </c>
      <c r="C429" s="116" t="s">
        <v>201</v>
      </c>
      <c r="D429" s="117">
        <v>104</v>
      </c>
      <c r="E429" s="113">
        <v>63.4</v>
      </c>
      <c r="F429" s="113">
        <v>63.4</v>
      </c>
    </row>
    <row r="430" spans="1:6" ht="47.25" x14ac:dyDescent="0.25">
      <c r="A430" s="112" t="s">
        <v>505</v>
      </c>
      <c r="B430" s="115" t="s">
        <v>506</v>
      </c>
      <c r="C430" s="116" t="s">
        <v>193</v>
      </c>
      <c r="D430" s="117">
        <v>0</v>
      </c>
      <c r="E430" s="113">
        <v>820.6</v>
      </c>
      <c r="F430" s="113">
        <v>820.6</v>
      </c>
    </row>
    <row r="431" spans="1:6" ht="63" x14ac:dyDescent="0.25">
      <c r="A431" s="112" t="s">
        <v>214</v>
      </c>
      <c r="B431" s="115" t="s">
        <v>506</v>
      </c>
      <c r="C431" s="116" t="s">
        <v>215</v>
      </c>
      <c r="D431" s="117">
        <v>0</v>
      </c>
      <c r="E431" s="113">
        <v>751.5</v>
      </c>
      <c r="F431" s="113">
        <v>751.5</v>
      </c>
    </row>
    <row r="432" spans="1:6" ht="47.25" x14ac:dyDescent="0.25">
      <c r="A432" s="112" t="s">
        <v>372</v>
      </c>
      <c r="B432" s="115" t="s">
        <v>506</v>
      </c>
      <c r="C432" s="116" t="s">
        <v>215</v>
      </c>
      <c r="D432" s="117">
        <v>104</v>
      </c>
      <c r="E432" s="113">
        <v>751.5</v>
      </c>
      <c r="F432" s="113">
        <v>751.5</v>
      </c>
    </row>
    <row r="433" spans="1:6" ht="31.5" x14ac:dyDescent="0.25">
      <c r="A433" s="112" t="s">
        <v>200</v>
      </c>
      <c r="B433" s="115" t="s">
        <v>506</v>
      </c>
      <c r="C433" s="116" t="s">
        <v>201</v>
      </c>
      <c r="D433" s="117">
        <v>0</v>
      </c>
      <c r="E433" s="113">
        <v>69.099999999999994</v>
      </c>
      <c r="F433" s="113">
        <v>69.099999999999994</v>
      </c>
    </row>
    <row r="434" spans="1:6" ht="47.25" x14ac:dyDescent="0.25">
      <c r="A434" s="112" t="s">
        <v>372</v>
      </c>
      <c r="B434" s="115" t="s">
        <v>506</v>
      </c>
      <c r="C434" s="116" t="s">
        <v>201</v>
      </c>
      <c r="D434" s="117">
        <v>104</v>
      </c>
      <c r="E434" s="113">
        <v>69.099999999999994</v>
      </c>
      <c r="F434" s="113">
        <v>69.099999999999994</v>
      </c>
    </row>
    <row r="435" spans="1:6" ht="94.5" x14ac:dyDescent="0.25">
      <c r="A435" s="112" t="s">
        <v>507</v>
      </c>
      <c r="B435" s="115" t="s">
        <v>508</v>
      </c>
      <c r="C435" s="116" t="s">
        <v>193</v>
      </c>
      <c r="D435" s="117">
        <v>0</v>
      </c>
      <c r="E435" s="113">
        <v>0.7</v>
      </c>
      <c r="F435" s="113">
        <v>0.7</v>
      </c>
    </row>
    <row r="436" spans="1:6" ht="31.5" x14ac:dyDescent="0.25">
      <c r="A436" s="112" t="s">
        <v>200</v>
      </c>
      <c r="B436" s="115" t="s">
        <v>508</v>
      </c>
      <c r="C436" s="116" t="s">
        <v>201</v>
      </c>
      <c r="D436" s="117">
        <v>0</v>
      </c>
      <c r="E436" s="113">
        <v>0.7</v>
      </c>
      <c r="F436" s="113">
        <v>0.7</v>
      </c>
    </row>
    <row r="437" spans="1:6" ht="47.25" x14ac:dyDescent="0.25">
      <c r="A437" s="112" t="s">
        <v>372</v>
      </c>
      <c r="B437" s="115" t="s">
        <v>508</v>
      </c>
      <c r="C437" s="116" t="s">
        <v>201</v>
      </c>
      <c r="D437" s="117">
        <v>104</v>
      </c>
      <c r="E437" s="113">
        <v>0.7</v>
      </c>
      <c r="F437" s="113">
        <v>0.7</v>
      </c>
    </row>
    <row r="438" spans="1:6" x14ac:dyDescent="0.25">
      <c r="A438" s="112" t="s">
        <v>509</v>
      </c>
      <c r="B438" s="115" t="s">
        <v>510</v>
      </c>
      <c r="C438" s="116" t="s">
        <v>193</v>
      </c>
      <c r="D438" s="117">
        <v>0</v>
      </c>
      <c r="E438" s="113">
        <v>10</v>
      </c>
      <c r="F438" s="113">
        <v>10</v>
      </c>
    </row>
    <row r="439" spans="1:6" ht="47.25" x14ac:dyDescent="0.25">
      <c r="A439" s="112" t="s">
        <v>511</v>
      </c>
      <c r="B439" s="115" t="s">
        <v>512</v>
      </c>
      <c r="C439" s="116" t="s">
        <v>193</v>
      </c>
      <c r="D439" s="117">
        <v>0</v>
      </c>
      <c r="E439" s="113">
        <v>10</v>
      </c>
      <c r="F439" s="113">
        <v>10</v>
      </c>
    </row>
    <row r="440" spans="1:6" x14ac:dyDescent="0.25">
      <c r="A440" s="112" t="s">
        <v>513</v>
      </c>
      <c r="B440" s="115" t="s">
        <v>514</v>
      </c>
      <c r="C440" s="116" t="s">
        <v>193</v>
      </c>
      <c r="D440" s="117">
        <v>0</v>
      </c>
      <c r="E440" s="113">
        <v>10</v>
      </c>
      <c r="F440" s="113">
        <v>10</v>
      </c>
    </row>
    <row r="441" spans="1:6" ht="31.5" x14ac:dyDescent="0.25">
      <c r="A441" s="112" t="s">
        <v>200</v>
      </c>
      <c r="B441" s="115" t="s">
        <v>514</v>
      </c>
      <c r="C441" s="116" t="s">
        <v>201</v>
      </c>
      <c r="D441" s="117">
        <v>0</v>
      </c>
      <c r="E441" s="113">
        <v>10</v>
      </c>
      <c r="F441" s="113">
        <v>10</v>
      </c>
    </row>
    <row r="442" spans="1:6" x14ac:dyDescent="0.25">
      <c r="A442" s="112" t="s">
        <v>347</v>
      </c>
      <c r="B442" s="115" t="s">
        <v>514</v>
      </c>
      <c r="C442" s="116" t="s">
        <v>201</v>
      </c>
      <c r="D442" s="117">
        <v>113</v>
      </c>
      <c r="E442" s="113">
        <v>10</v>
      </c>
      <c r="F442" s="113">
        <v>10</v>
      </c>
    </row>
    <row r="443" spans="1:6" s="120" customFormat="1" ht="31.5" customHeight="1" x14ac:dyDescent="0.25">
      <c r="A443" s="110" t="s">
        <v>515</v>
      </c>
      <c r="B443" s="121" t="s">
        <v>516</v>
      </c>
      <c r="C443" s="122" t="s">
        <v>193</v>
      </c>
      <c r="D443" s="123">
        <v>0</v>
      </c>
      <c r="E443" s="111">
        <v>6635</v>
      </c>
      <c r="F443" s="111">
        <v>6561.7</v>
      </c>
    </row>
    <row r="444" spans="1:6" ht="31.5" x14ac:dyDescent="0.25">
      <c r="A444" s="112" t="s">
        <v>517</v>
      </c>
      <c r="B444" s="115" t="s">
        <v>518</v>
      </c>
      <c r="C444" s="116" t="s">
        <v>193</v>
      </c>
      <c r="D444" s="117">
        <v>0</v>
      </c>
      <c r="E444" s="113">
        <v>445.2</v>
      </c>
      <c r="F444" s="113">
        <v>477.9</v>
      </c>
    </row>
    <row r="445" spans="1:6" ht="31.5" customHeight="1" x14ac:dyDescent="0.25">
      <c r="A445" s="112" t="s">
        <v>519</v>
      </c>
      <c r="B445" s="115" t="s">
        <v>520</v>
      </c>
      <c r="C445" s="116" t="s">
        <v>193</v>
      </c>
      <c r="D445" s="117">
        <v>0</v>
      </c>
      <c r="E445" s="113">
        <v>445.2</v>
      </c>
      <c r="F445" s="113">
        <v>477.9</v>
      </c>
    </row>
    <row r="446" spans="1:6" ht="47.25" x14ac:dyDescent="0.25">
      <c r="A446" s="112" t="s">
        <v>521</v>
      </c>
      <c r="B446" s="115" t="s">
        <v>522</v>
      </c>
      <c r="C446" s="116" t="s">
        <v>193</v>
      </c>
      <c r="D446" s="117">
        <v>0</v>
      </c>
      <c r="E446" s="113">
        <v>37.299999999999997</v>
      </c>
      <c r="F446" s="113">
        <v>37.4</v>
      </c>
    </row>
    <row r="447" spans="1:6" ht="31.5" x14ac:dyDescent="0.25">
      <c r="A447" s="112" t="s">
        <v>200</v>
      </c>
      <c r="B447" s="115" t="s">
        <v>522</v>
      </c>
      <c r="C447" s="116" t="s">
        <v>201</v>
      </c>
      <c r="D447" s="117">
        <v>0</v>
      </c>
      <c r="E447" s="113">
        <v>37.299999999999997</v>
      </c>
      <c r="F447" s="113">
        <v>37.4</v>
      </c>
    </row>
    <row r="448" spans="1:6" x14ac:dyDescent="0.25">
      <c r="A448" s="112" t="s">
        <v>277</v>
      </c>
      <c r="B448" s="115" t="s">
        <v>522</v>
      </c>
      <c r="C448" s="116" t="s">
        <v>201</v>
      </c>
      <c r="D448" s="117">
        <v>709</v>
      </c>
      <c r="E448" s="113">
        <v>37.299999999999997</v>
      </c>
      <c r="F448" s="113">
        <v>37.4</v>
      </c>
    </row>
    <row r="449" spans="1:6" x14ac:dyDescent="0.25">
      <c r="A449" s="112" t="s">
        <v>523</v>
      </c>
      <c r="B449" s="115" t="s">
        <v>524</v>
      </c>
      <c r="C449" s="116" t="s">
        <v>193</v>
      </c>
      <c r="D449" s="117">
        <v>0</v>
      </c>
      <c r="E449" s="113">
        <v>407.9</v>
      </c>
      <c r="F449" s="113">
        <v>440.5</v>
      </c>
    </row>
    <row r="450" spans="1:6" ht="31.5" x14ac:dyDescent="0.25">
      <c r="A450" s="112" t="s">
        <v>200</v>
      </c>
      <c r="B450" s="115" t="s">
        <v>524</v>
      </c>
      <c r="C450" s="116" t="s">
        <v>201</v>
      </c>
      <c r="D450" s="117">
        <v>0</v>
      </c>
      <c r="E450" s="113">
        <v>407.9</v>
      </c>
      <c r="F450" s="113">
        <v>440.5</v>
      </c>
    </row>
    <row r="451" spans="1:6" x14ac:dyDescent="0.25">
      <c r="A451" s="112" t="s">
        <v>525</v>
      </c>
      <c r="B451" s="115" t="s">
        <v>524</v>
      </c>
      <c r="C451" s="116" t="s">
        <v>201</v>
      </c>
      <c r="D451" s="117">
        <v>409</v>
      </c>
      <c r="E451" s="113">
        <v>407.9</v>
      </c>
      <c r="F451" s="113">
        <v>440.5</v>
      </c>
    </row>
    <row r="452" spans="1:6" ht="31.5" x14ac:dyDescent="0.25">
      <c r="A452" s="112" t="s">
        <v>526</v>
      </c>
      <c r="B452" s="115" t="s">
        <v>527</v>
      </c>
      <c r="C452" s="116" t="s">
        <v>193</v>
      </c>
      <c r="D452" s="117">
        <v>0</v>
      </c>
      <c r="E452" s="113">
        <v>33.5</v>
      </c>
      <c r="F452" s="113">
        <v>33.5</v>
      </c>
    </row>
    <row r="453" spans="1:6" ht="63" x14ac:dyDescent="0.25">
      <c r="A453" s="112" t="s">
        <v>528</v>
      </c>
      <c r="B453" s="115" t="s">
        <v>529</v>
      </c>
      <c r="C453" s="116" t="s">
        <v>193</v>
      </c>
      <c r="D453" s="117">
        <v>0</v>
      </c>
      <c r="E453" s="113">
        <v>33.5</v>
      </c>
      <c r="F453" s="113">
        <v>33.5</v>
      </c>
    </row>
    <row r="454" spans="1:6" x14ac:dyDescent="0.25">
      <c r="A454" s="112" t="s">
        <v>530</v>
      </c>
      <c r="B454" s="115" t="s">
        <v>531</v>
      </c>
      <c r="C454" s="116" t="s">
        <v>193</v>
      </c>
      <c r="D454" s="117">
        <v>0</v>
      </c>
      <c r="E454" s="113">
        <v>30.5</v>
      </c>
      <c r="F454" s="113">
        <v>30.5</v>
      </c>
    </row>
    <row r="455" spans="1:6" ht="31.5" x14ac:dyDescent="0.25">
      <c r="A455" s="112" t="s">
        <v>200</v>
      </c>
      <c r="B455" s="115" t="s">
        <v>531</v>
      </c>
      <c r="C455" s="116" t="s">
        <v>201</v>
      </c>
      <c r="D455" s="117">
        <v>0</v>
      </c>
      <c r="E455" s="113">
        <v>30.5</v>
      </c>
      <c r="F455" s="113">
        <v>30.5</v>
      </c>
    </row>
    <row r="456" spans="1:6" x14ac:dyDescent="0.25">
      <c r="A456" s="112" t="s">
        <v>347</v>
      </c>
      <c r="B456" s="115" t="s">
        <v>531</v>
      </c>
      <c r="C456" s="116" t="s">
        <v>201</v>
      </c>
      <c r="D456" s="117">
        <v>113</v>
      </c>
      <c r="E456" s="113">
        <v>30.5</v>
      </c>
      <c r="F456" s="113">
        <v>30.5</v>
      </c>
    </row>
    <row r="457" spans="1:6" x14ac:dyDescent="0.25">
      <c r="A457" s="112" t="s">
        <v>532</v>
      </c>
      <c r="B457" s="115" t="s">
        <v>533</v>
      </c>
      <c r="C457" s="116" t="s">
        <v>193</v>
      </c>
      <c r="D457" s="117">
        <v>0</v>
      </c>
      <c r="E457" s="113">
        <v>3</v>
      </c>
      <c r="F457" s="113">
        <v>3</v>
      </c>
    </row>
    <row r="458" spans="1:6" ht="31.5" x14ac:dyDescent="0.25">
      <c r="A458" s="112" t="s">
        <v>200</v>
      </c>
      <c r="B458" s="115" t="s">
        <v>533</v>
      </c>
      <c r="C458" s="116" t="s">
        <v>201</v>
      </c>
      <c r="D458" s="117">
        <v>0</v>
      </c>
      <c r="E458" s="113">
        <v>3</v>
      </c>
      <c r="F458" s="113">
        <v>3</v>
      </c>
    </row>
    <row r="459" spans="1:6" x14ac:dyDescent="0.25">
      <c r="A459" s="112" t="s">
        <v>347</v>
      </c>
      <c r="B459" s="115" t="s">
        <v>533</v>
      </c>
      <c r="C459" s="116" t="s">
        <v>201</v>
      </c>
      <c r="D459" s="117">
        <v>113</v>
      </c>
      <c r="E459" s="113">
        <v>3</v>
      </c>
      <c r="F459" s="113">
        <v>3</v>
      </c>
    </row>
    <row r="460" spans="1:6" x14ac:dyDescent="0.25">
      <c r="A460" s="112" t="s">
        <v>534</v>
      </c>
      <c r="B460" s="115" t="s">
        <v>535</v>
      </c>
      <c r="C460" s="116" t="s">
        <v>193</v>
      </c>
      <c r="D460" s="117">
        <v>0</v>
      </c>
      <c r="E460" s="113">
        <v>6156.3</v>
      </c>
      <c r="F460" s="113">
        <v>6050.3</v>
      </c>
    </row>
    <row r="461" spans="1:6" ht="47.25" x14ac:dyDescent="0.25">
      <c r="A461" s="112" t="s">
        <v>536</v>
      </c>
      <c r="B461" s="115" t="s">
        <v>537</v>
      </c>
      <c r="C461" s="116" t="s">
        <v>193</v>
      </c>
      <c r="D461" s="117">
        <v>0</v>
      </c>
      <c r="E461" s="113">
        <v>70</v>
      </c>
      <c r="F461" s="113">
        <v>70</v>
      </c>
    </row>
    <row r="462" spans="1:6" ht="31.5" x14ac:dyDescent="0.25">
      <c r="A462" s="112" t="s">
        <v>538</v>
      </c>
      <c r="B462" s="115" t="s">
        <v>539</v>
      </c>
      <c r="C462" s="116" t="s">
        <v>193</v>
      </c>
      <c r="D462" s="117">
        <v>0</v>
      </c>
      <c r="E462" s="113">
        <v>25</v>
      </c>
      <c r="F462" s="113">
        <v>25</v>
      </c>
    </row>
    <row r="463" spans="1:6" ht="31.5" x14ac:dyDescent="0.25">
      <c r="A463" s="112" t="s">
        <v>200</v>
      </c>
      <c r="B463" s="115" t="s">
        <v>539</v>
      </c>
      <c r="C463" s="116" t="s">
        <v>201</v>
      </c>
      <c r="D463" s="117">
        <v>0</v>
      </c>
      <c r="E463" s="113">
        <v>25</v>
      </c>
      <c r="F463" s="113">
        <v>25</v>
      </c>
    </row>
    <row r="464" spans="1:6" x14ac:dyDescent="0.25">
      <c r="A464" s="112" t="s">
        <v>347</v>
      </c>
      <c r="B464" s="115" t="s">
        <v>539</v>
      </c>
      <c r="C464" s="116" t="s">
        <v>201</v>
      </c>
      <c r="D464" s="117">
        <v>113</v>
      </c>
      <c r="E464" s="113">
        <v>25</v>
      </c>
      <c r="F464" s="113">
        <v>25</v>
      </c>
    </row>
    <row r="465" spans="1:6" ht="31.5" x14ac:dyDescent="0.25">
      <c r="A465" s="112" t="s">
        <v>540</v>
      </c>
      <c r="B465" s="115" t="s">
        <v>541</v>
      </c>
      <c r="C465" s="116" t="s">
        <v>193</v>
      </c>
      <c r="D465" s="117">
        <v>0</v>
      </c>
      <c r="E465" s="113">
        <v>15</v>
      </c>
      <c r="F465" s="113">
        <v>15</v>
      </c>
    </row>
    <row r="466" spans="1:6" ht="31.5" x14ac:dyDescent="0.25">
      <c r="A466" s="112" t="s">
        <v>200</v>
      </c>
      <c r="B466" s="115" t="s">
        <v>541</v>
      </c>
      <c r="C466" s="116" t="s">
        <v>201</v>
      </c>
      <c r="D466" s="117">
        <v>0</v>
      </c>
      <c r="E466" s="113">
        <v>15</v>
      </c>
      <c r="F466" s="113">
        <v>15</v>
      </c>
    </row>
    <row r="467" spans="1:6" x14ac:dyDescent="0.25">
      <c r="A467" s="112" t="s">
        <v>347</v>
      </c>
      <c r="B467" s="115" t="s">
        <v>541</v>
      </c>
      <c r="C467" s="116" t="s">
        <v>201</v>
      </c>
      <c r="D467" s="117">
        <v>113</v>
      </c>
      <c r="E467" s="113">
        <v>15</v>
      </c>
      <c r="F467" s="113">
        <v>15</v>
      </c>
    </row>
    <row r="468" spans="1:6" ht="63" x14ac:dyDescent="0.25">
      <c r="A468" s="112" t="s">
        <v>542</v>
      </c>
      <c r="B468" s="115" t="s">
        <v>543</v>
      </c>
      <c r="C468" s="116" t="s">
        <v>193</v>
      </c>
      <c r="D468" s="117">
        <v>0</v>
      </c>
      <c r="E468" s="113">
        <v>5</v>
      </c>
      <c r="F468" s="113">
        <v>5</v>
      </c>
    </row>
    <row r="469" spans="1:6" ht="31.5" x14ac:dyDescent="0.25">
      <c r="A469" s="112" t="s">
        <v>200</v>
      </c>
      <c r="B469" s="115" t="s">
        <v>543</v>
      </c>
      <c r="C469" s="116" t="s">
        <v>201</v>
      </c>
      <c r="D469" s="117">
        <v>0</v>
      </c>
      <c r="E469" s="113">
        <v>5</v>
      </c>
      <c r="F469" s="113">
        <v>5</v>
      </c>
    </row>
    <row r="470" spans="1:6" x14ac:dyDescent="0.25">
      <c r="A470" s="112" t="s">
        <v>347</v>
      </c>
      <c r="B470" s="115" t="s">
        <v>543</v>
      </c>
      <c r="C470" s="116" t="s">
        <v>201</v>
      </c>
      <c r="D470" s="117">
        <v>113</v>
      </c>
      <c r="E470" s="113">
        <v>5</v>
      </c>
      <c r="F470" s="113">
        <v>5</v>
      </c>
    </row>
    <row r="471" spans="1:6" ht="47.25" x14ac:dyDescent="0.25">
      <c r="A471" s="112" t="s">
        <v>544</v>
      </c>
      <c r="B471" s="115" t="s">
        <v>545</v>
      </c>
      <c r="C471" s="116" t="s">
        <v>193</v>
      </c>
      <c r="D471" s="117">
        <v>0</v>
      </c>
      <c r="E471" s="113">
        <v>10</v>
      </c>
      <c r="F471" s="113">
        <v>10</v>
      </c>
    </row>
    <row r="472" spans="1:6" ht="31.5" x14ac:dyDescent="0.25">
      <c r="A472" s="112" t="s">
        <v>200</v>
      </c>
      <c r="B472" s="115" t="s">
        <v>545</v>
      </c>
      <c r="C472" s="116" t="s">
        <v>201</v>
      </c>
      <c r="D472" s="117">
        <v>0</v>
      </c>
      <c r="E472" s="113">
        <v>10</v>
      </c>
      <c r="F472" s="113">
        <v>10</v>
      </c>
    </row>
    <row r="473" spans="1:6" x14ac:dyDescent="0.25">
      <c r="A473" s="112" t="s">
        <v>347</v>
      </c>
      <c r="B473" s="115" t="s">
        <v>545</v>
      </c>
      <c r="C473" s="116" t="s">
        <v>201</v>
      </c>
      <c r="D473" s="117">
        <v>113</v>
      </c>
      <c r="E473" s="113">
        <v>10</v>
      </c>
      <c r="F473" s="113">
        <v>10</v>
      </c>
    </row>
    <row r="474" spans="1:6" ht="47.25" x14ac:dyDescent="0.25">
      <c r="A474" s="112" t="s">
        <v>546</v>
      </c>
      <c r="B474" s="115" t="s">
        <v>547</v>
      </c>
      <c r="C474" s="116" t="s">
        <v>193</v>
      </c>
      <c r="D474" s="117">
        <v>0</v>
      </c>
      <c r="E474" s="113">
        <v>15</v>
      </c>
      <c r="F474" s="113">
        <v>15</v>
      </c>
    </row>
    <row r="475" spans="1:6" ht="31.5" x14ac:dyDescent="0.25">
      <c r="A475" s="112" t="s">
        <v>200</v>
      </c>
      <c r="B475" s="115" t="s">
        <v>547</v>
      </c>
      <c r="C475" s="116" t="s">
        <v>201</v>
      </c>
      <c r="D475" s="117">
        <v>0</v>
      </c>
      <c r="E475" s="113">
        <v>15</v>
      </c>
      <c r="F475" s="113">
        <v>15</v>
      </c>
    </row>
    <row r="476" spans="1:6" x14ac:dyDescent="0.25">
      <c r="A476" s="112" t="s">
        <v>347</v>
      </c>
      <c r="B476" s="115" t="s">
        <v>547</v>
      </c>
      <c r="C476" s="116" t="s">
        <v>201</v>
      </c>
      <c r="D476" s="117">
        <v>113</v>
      </c>
      <c r="E476" s="113">
        <v>15</v>
      </c>
      <c r="F476" s="113">
        <v>15</v>
      </c>
    </row>
    <row r="477" spans="1:6" ht="47.25" x14ac:dyDescent="0.25">
      <c r="A477" s="112" t="s">
        <v>548</v>
      </c>
      <c r="B477" s="115" t="s">
        <v>549</v>
      </c>
      <c r="C477" s="116" t="s">
        <v>193</v>
      </c>
      <c r="D477" s="117">
        <v>0</v>
      </c>
      <c r="E477" s="113">
        <v>6086.3</v>
      </c>
      <c r="F477" s="113">
        <v>5980.3</v>
      </c>
    </row>
    <row r="478" spans="1:6" x14ac:dyDescent="0.25">
      <c r="A478" s="112" t="s">
        <v>208</v>
      </c>
      <c r="B478" s="115" t="s">
        <v>550</v>
      </c>
      <c r="C478" s="116" t="s">
        <v>193</v>
      </c>
      <c r="D478" s="117">
        <v>0</v>
      </c>
      <c r="E478" s="113">
        <v>96.5</v>
      </c>
      <c r="F478" s="113">
        <v>96.5</v>
      </c>
    </row>
    <row r="479" spans="1:6" ht="31.5" x14ac:dyDescent="0.25">
      <c r="A479" s="112" t="s">
        <v>200</v>
      </c>
      <c r="B479" s="115" t="s">
        <v>550</v>
      </c>
      <c r="C479" s="116" t="s">
        <v>201</v>
      </c>
      <c r="D479" s="117">
        <v>0</v>
      </c>
      <c r="E479" s="113">
        <v>96.5</v>
      </c>
      <c r="F479" s="113">
        <v>96.5</v>
      </c>
    </row>
    <row r="480" spans="1:6" ht="31.5" x14ac:dyDescent="0.25">
      <c r="A480" s="112" t="s">
        <v>551</v>
      </c>
      <c r="B480" s="115" t="s">
        <v>550</v>
      </c>
      <c r="C480" s="116" t="s">
        <v>201</v>
      </c>
      <c r="D480" s="117">
        <v>314</v>
      </c>
      <c r="E480" s="113">
        <v>96.5</v>
      </c>
      <c r="F480" s="113">
        <v>96.5</v>
      </c>
    </row>
    <row r="481" spans="1:6" ht="141.75" x14ac:dyDescent="0.25">
      <c r="A481" s="112" t="s">
        <v>265</v>
      </c>
      <c r="B481" s="115" t="s">
        <v>552</v>
      </c>
      <c r="C481" s="116" t="s">
        <v>193</v>
      </c>
      <c r="D481" s="117">
        <v>0</v>
      </c>
      <c r="E481" s="113">
        <v>5989.8</v>
      </c>
      <c r="F481" s="113">
        <v>5883.8</v>
      </c>
    </row>
    <row r="482" spans="1:6" ht="63" x14ac:dyDescent="0.25">
      <c r="A482" s="112" t="s">
        <v>214</v>
      </c>
      <c r="B482" s="115" t="s">
        <v>552</v>
      </c>
      <c r="C482" s="116" t="s">
        <v>215</v>
      </c>
      <c r="D482" s="117">
        <v>0</v>
      </c>
      <c r="E482" s="113">
        <v>5989.8</v>
      </c>
      <c r="F482" s="113">
        <v>5883.8</v>
      </c>
    </row>
    <row r="483" spans="1:6" ht="31.5" x14ac:dyDescent="0.25">
      <c r="A483" s="112" t="s">
        <v>551</v>
      </c>
      <c r="B483" s="115" t="s">
        <v>552</v>
      </c>
      <c r="C483" s="116" t="s">
        <v>215</v>
      </c>
      <c r="D483" s="117">
        <v>314</v>
      </c>
      <c r="E483" s="113">
        <v>5989.8</v>
      </c>
      <c r="F483" s="113">
        <v>5883.8</v>
      </c>
    </row>
    <row r="484" spans="1:6" s="120" customFormat="1" ht="47.25" x14ac:dyDescent="0.25">
      <c r="A484" s="110" t="s">
        <v>553</v>
      </c>
      <c r="B484" s="121" t="s">
        <v>554</v>
      </c>
      <c r="C484" s="122" t="s">
        <v>193</v>
      </c>
      <c r="D484" s="123">
        <v>0</v>
      </c>
      <c r="E484" s="111">
        <v>10378</v>
      </c>
      <c r="F484" s="111">
        <v>1377</v>
      </c>
    </row>
    <row r="485" spans="1:6" ht="31.5" x14ac:dyDescent="0.25">
      <c r="A485" s="112" t="s">
        <v>555</v>
      </c>
      <c r="B485" s="115" t="s">
        <v>556</v>
      </c>
      <c r="C485" s="116" t="s">
        <v>193</v>
      </c>
      <c r="D485" s="117">
        <v>0</v>
      </c>
      <c r="E485" s="113">
        <v>166</v>
      </c>
      <c r="F485" s="113">
        <v>166</v>
      </c>
    </row>
    <row r="486" spans="1:6" ht="47.25" x14ac:dyDescent="0.25">
      <c r="A486" s="112" t="s">
        <v>557</v>
      </c>
      <c r="B486" s="115" t="s">
        <v>558</v>
      </c>
      <c r="C486" s="116" t="s">
        <v>193</v>
      </c>
      <c r="D486" s="117">
        <v>0</v>
      </c>
      <c r="E486" s="113">
        <v>166</v>
      </c>
      <c r="F486" s="113">
        <v>166</v>
      </c>
    </row>
    <row r="487" spans="1:6" ht="47.25" x14ac:dyDescent="0.25">
      <c r="A487" s="112" t="s">
        <v>559</v>
      </c>
      <c r="B487" s="115" t="s">
        <v>560</v>
      </c>
      <c r="C487" s="116" t="s">
        <v>193</v>
      </c>
      <c r="D487" s="117">
        <v>0</v>
      </c>
      <c r="E487" s="113">
        <v>146</v>
      </c>
      <c r="F487" s="113">
        <v>146</v>
      </c>
    </row>
    <row r="488" spans="1:6" ht="31.5" x14ac:dyDescent="0.25">
      <c r="A488" s="112" t="s">
        <v>200</v>
      </c>
      <c r="B488" s="115" t="s">
        <v>560</v>
      </c>
      <c r="C488" s="116" t="s">
        <v>201</v>
      </c>
      <c r="D488" s="117">
        <v>0</v>
      </c>
      <c r="E488" s="113">
        <v>146</v>
      </c>
      <c r="F488" s="113">
        <v>146</v>
      </c>
    </row>
    <row r="489" spans="1:6" x14ac:dyDescent="0.25">
      <c r="A489" s="112" t="s">
        <v>291</v>
      </c>
      <c r="B489" s="115" t="s">
        <v>560</v>
      </c>
      <c r="C489" s="116" t="s">
        <v>201</v>
      </c>
      <c r="D489" s="117">
        <v>707</v>
      </c>
      <c r="E489" s="113">
        <v>146</v>
      </c>
      <c r="F489" s="113">
        <v>146</v>
      </c>
    </row>
    <row r="490" spans="1:6" ht="31.5" x14ac:dyDescent="0.25">
      <c r="A490" s="112" t="s">
        <v>561</v>
      </c>
      <c r="B490" s="115" t="s">
        <v>562</v>
      </c>
      <c r="C490" s="116" t="s">
        <v>193</v>
      </c>
      <c r="D490" s="117">
        <v>0</v>
      </c>
      <c r="E490" s="113">
        <v>20</v>
      </c>
      <c r="F490" s="113">
        <v>20</v>
      </c>
    </row>
    <row r="491" spans="1:6" ht="31.5" x14ac:dyDescent="0.25">
      <c r="A491" s="112" t="s">
        <v>200</v>
      </c>
      <c r="B491" s="115" t="s">
        <v>562</v>
      </c>
      <c r="C491" s="116" t="s">
        <v>201</v>
      </c>
      <c r="D491" s="117">
        <v>0</v>
      </c>
      <c r="E491" s="113">
        <v>20</v>
      </c>
      <c r="F491" s="113">
        <v>20</v>
      </c>
    </row>
    <row r="492" spans="1:6" x14ac:dyDescent="0.25">
      <c r="A492" s="112" t="s">
        <v>291</v>
      </c>
      <c r="B492" s="115" t="s">
        <v>562</v>
      </c>
      <c r="C492" s="116" t="s">
        <v>201</v>
      </c>
      <c r="D492" s="117">
        <v>707</v>
      </c>
      <c r="E492" s="113">
        <v>20</v>
      </c>
      <c r="F492" s="113">
        <v>20</v>
      </c>
    </row>
    <row r="493" spans="1:6" ht="31.5" x14ac:dyDescent="0.25">
      <c r="A493" s="112" t="s">
        <v>563</v>
      </c>
      <c r="B493" s="115" t="s">
        <v>564</v>
      </c>
      <c r="C493" s="116" t="s">
        <v>193</v>
      </c>
      <c r="D493" s="117">
        <v>0</v>
      </c>
      <c r="E493" s="113">
        <v>9550</v>
      </c>
      <c r="F493" s="113">
        <v>550</v>
      </c>
    </row>
    <row r="494" spans="1:6" ht="31.5" x14ac:dyDescent="0.25">
      <c r="A494" s="112" t="s">
        <v>565</v>
      </c>
      <c r="B494" s="115" t="s">
        <v>566</v>
      </c>
      <c r="C494" s="116" t="s">
        <v>193</v>
      </c>
      <c r="D494" s="117">
        <v>0</v>
      </c>
      <c r="E494" s="113">
        <v>425</v>
      </c>
      <c r="F494" s="113">
        <v>425</v>
      </c>
    </row>
    <row r="495" spans="1:6" ht="31.5" x14ac:dyDescent="0.25">
      <c r="A495" s="112" t="s">
        <v>567</v>
      </c>
      <c r="B495" s="115" t="s">
        <v>568</v>
      </c>
      <c r="C495" s="116" t="s">
        <v>193</v>
      </c>
      <c r="D495" s="117">
        <v>0</v>
      </c>
      <c r="E495" s="113">
        <v>239</v>
      </c>
      <c r="F495" s="113">
        <v>239</v>
      </c>
    </row>
    <row r="496" spans="1:6" ht="31.5" x14ac:dyDescent="0.25">
      <c r="A496" s="112" t="s">
        <v>200</v>
      </c>
      <c r="B496" s="115" t="s">
        <v>568</v>
      </c>
      <c r="C496" s="116" t="s">
        <v>201</v>
      </c>
      <c r="D496" s="117">
        <v>0</v>
      </c>
      <c r="E496" s="113">
        <v>239</v>
      </c>
      <c r="F496" s="113">
        <v>239</v>
      </c>
    </row>
    <row r="497" spans="1:6" x14ac:dyDescent="0.25">
      <c r="A497" s="112" t="s">
        <v>569</v>
      </c>
      <c r="B497" s="115" t="s">
        <v>568</v>
      </c>
      <c r="C497" s="116" t="s">
        <v>201</v>
      </c>
      <c r="D497" s="117">
        <v>1101</v>
      </c>
      <c r="E497" s="113">
        <v>239</v>
      </c>
      <c r="F497" s="113">
        <v>239</v>
      </c>
    </row>
    <row r="498" spans="1:6" ht="31.5" x14ac:dyDescent="0.25">
      <c r="A498" s="112" t="s">
        <v>570</v>
      </c>
      <c r="B498" s="115" t="s">
        <v>571</v>
      </c>
      <c r="C498" s="116" t="s">
        <v>193</v>
      </c>
      <c r="D498" s="117">
        <v>0</v>
      </c>
      <c r="E498" s="113">
        <v>6</v>
      </c>
      <c r="F498" s="113">
        <v>6</v>
      </c>
    </row>
    <row r="499" spans="1:6" ht="31.5" x14ac:dyDescent="0.25">
      <c r="A499" s="112" t="s">
        <v>200</v>
      </c>
      <c r="B499" s="115" t="s">
        <v>571</v>
      </c>
      <c r="C499" s="116" t="s">
        <v>201</v>
      </c>
      <c r="D499" s="117">
        <v>0</v>
      </c>
      <c r="E499" s="113">
        <v>6</v>
      </c>
      <c r="F499" s="113">
        <v>6</v>
      </c>
    </row>
    <row r="500" spans="1:6" x14ac:dyDescent="0.25">
      <c r="A500" s="112" t="s">
        <v>569</v>
      </c>
      <c r="B500" s="115" t="s">
        <v>571</v>
      </c>
      <c r="C500" s="116" t="s">
        <v>201</v>
      </c>
      <c r="D500" s="117">
        <v>1101</v>
      </c>
      <c r="E500" s="113">
        <v>6</v>
      </c>
      <c r="F500" s="113">
        <v>6</v>
      </c>
    </row>
    <row r="501" spans="1:6" ht="47.25" x14ac:dyDescent="0.25">
      <c r="A501" s="112" t="s">
        <v>572</v>
      </c>
      <c r="B501" s="115" t="s">
        <v>573</v>
      </c>
      <c r="C501" s="116" t="s">
        <v>193</v>
      </c>
      <c r="D501" s="117">
        <v>0</v>
      </c>
      <c r="E501" s="113">
        <v>100</v>
      </c>
      <c r="F501" s="113">
        <v>100</v>
      </c>
    </row>
    <row r="502" spans="1:6" ht="31.5" x14ac:dyDescent="0.25">
      <c r="A502" s="112" t="s">
        <v>200</v>
      </c>
      <c r="B502" s="115" t="s">
        <v>573</v>
      </c>
      <c r="C502" s="116" t="s">
        <v>201</v>
      </c>
      <c r="D502" s="117">
        <v>0</v>
      </c>
      <c r="E502" s="113">
        <v>100</v>
      </c>
      <c r="F502" s="113">
        <v>100</v>
      </c>
    </row>
    <row r="503" spans="1:6" x14ac:dyDescent="0.25">
      <c r="A503" s="112" t="s">
        <v>569</v>
      </c>
      <c r="B503" s="115" t="s">
        <v>573</v>
      </c>
      <c r="C503" s="116" t="s">
        <v>201</v>
      </c>
      <c r="D503" s="117">
        <v>1101</v>
      </c>
      <c r="E503" s="113">
        <v>100</v>
      </c>
      <c r="F503" s="113">
        <v>100</v>
      </c>
    </row>
    <row r="504" spans="1:6" ht="47.25" x14ac:dyDescent="0.25">
      <c r="A504" s="112" t="s">
        <v>574</v>
      </c>
      <c r="B504" s="115" t="s">
        <v>575</v>
      </c>
      <c r="C504" s="116" t="s">
        <v>193</v>
      </c>
      <c r="D504" s="117">
        <v>0</v>
      </c>
      <c r="E504" s="113">
        <v>80</v>
      </c>
      <c r="F504" s="113">
        <v>80</v>
      </c>
    </row>
    <row r="505" spans="1:6" x14ac:dyDescent="0.25">
      <c r="A505" s="112" t="s">
        <v>245</v>
      </c>
      <c r="B505" s="115" t="s">
        <v>575</v>
      </c>
      <c r="C505" s="116" t="s">
        <v>246</v>
      </c>
      <c r="D505" s="117">
        <v>0</v>
      </c>
      <c r="E505" s="113">
        <v>80</v>
      </c>
      <c r="F505" s="113">
        <v>80</v>
      </c>
    </row>
    <row r="506" spans="1:6" x14ac:dyDescent="0.25">
      <c r="A506" s="112" t="s">
        <v>569</v>
      </c>
      <c r="B506" s="115" t="s">
        <v>575</v>
      </c>
      <c r="C506" s="116" t="s">
        <v>246</v>
      </c>
      <c r="D506" s="117">
        <v>1101</v>
      </c>
      <c r="E506" s="113">
        <v>80</v>
      </c>
      <c r="F506" s="113">
        <v>80</v>
      </c>
    </row>
    <row r="507" spans="1:6" ht="31.5" x14ac:dyDescent="0.25">
      <c r="A507" s="112" t="s">
        <v>576</v>
      </c>
      <c r="B507" s="115" t="s">
        <v>577</v>
      </c>
      <c r="C507" s="116" t="s">
        <v>193</v>
      </c>
      <c r="D507" s="117">
        <v>0</v>
      </c>
      <c r="E507" s="113">
        <v>9125</v>
      </c>
      <c r="F507" s="113">
        <v>125</v>
      </c>
    </row>
    <row r="508" spans="1:6" ht="31.5" x14ac:dyDescent="0.25">
      <c r="A508" s="112" t="s">
        <v>578</v>
      </c>
      <c r="B508" s="115" t="s">
        <v>579</v>
      </c>
      <c r="C508" s="116" t="s">
        <v>193</v>
      </c>
      <c r="D508" s="117">
        <v>0</v>
      </c>
      <c r="E508" s="113">
        <v>75</v>
      </c>
      <c r="F508" s="113">
        <v>75</v>
      </c>
    </row>
    <row r="509" spans="1:6" ht="31.5" x14ac:dyDescent="0.25">
      <c r="A509" s="112" t="s">
        <v>200</v>
      </c>
      <c r="B509" s="115" t="s">
        <v>579</v>
      </c>
      <c r="C509" s="116" t="s">
        <v>201</v>
      </c>
      <c r="D509" s="117">
        <v>0</v>
      </c>
      <c r="E509" s="113">
        <v>75</v>
      </c>
      <c r="F509" s="113">
        <v>75</v>
      </c>
    </row>
    <row r="510" spans="1:6" x14ac:dyDescent="0.25">
      <c r="A510" s="112" t="s">
        <v>569</v>
      </c>
      <c r="B510" s="115" t="s">
        <v>579</v>
      </c>
      <c r="C510" s="116" t="s">
        <v>201</v>
      </c>
      <c r="D510" s="117">
        <v>1101</v>
      </c>
      <c r="E510" s="113">
        <v>75</v>
      </c>
      <c r="F510" s="113">
        <v>75</v>
      </c>
    </row>
    <row r="511" spans="1:6" ht="126" x14ac:dyDescent="0.25">
      <c r="A511" s="112" t="s">
        <v>580</v>
      </c>
      <c r="B511" s="115" t="s">
        <v>581</v>
      </c>
      <c r="C511" s="116" t="s">
        <v>193</v>
      </c>
      <c r="D511" s="117">
        <v>0</v>
      </c>
      <c r="E511" s="113">
        <v>9000</v>
      </c>
      <c r="F511" s="113">
        <v>0</v>
      </c>
    </row>
    <row r="512" spans="1:6" ht="31.5" x14ac:dyDescent="0.25">
      <c r="A512" s="112" t="s">
        <v>341</v>
      </c>
      <c r="B512" s="115" t="s">
        <v>581</v>
      </c>
      <c r="C512" s="116" t="s">
        <v>342</v>
      </c>
      <c r="D512" s="117">
        <v>0</v>
      </c>
      <c r="E512" s="113">
        <v>9000</v>
      </c>
      <c r="F512" s="113">
        <v>0</v>
      </c>
    </row>
    <row r="513" spans="1:6" x14ac:dyDescent="0.25">
      <c r="A513" s="112" t="s">
        <v>569</v>
      </c>
      <c r="B513" s="115" t="s">
        <v>581</v>
      </c>
      <c r="C513" s="116" t="s">
        <v>342</v>
      </c>
      <c r="D513" s="117">
        <v>1101</v>
      </c>
      <c r="E513" s="113">
        <v>9000</v>
      </c>
      <c r="F513" s="113">
        <v>0</v>
      </c>
    </row>
    <row r="514" spans="1:6" ht="47.25" x14ac:dyDescent="0.25">
      <c r="A514" s="112" t="s">
        <v>582</v>
      </c>
      <c r="B514" s="115" t="s">
        <v>583</v>
      </c>
      <c r="C514" s="116" t="s">
        <v>193</v>
      </c>
      <c r="D514" s="117">
        <v>0</v>
      </c>
      <c r="E514" s="113">
        <v>50</v>
      </c>
      <c r="F514" s="113">
        <v>50</v>
      </c>
    </row>
    <row r="515" spans="1:6" ht="31.5" x14ac:dyDescent="0.25">
      <c r="A515" s="112" t="s">
        <v>200</v>
      </c>
      <c r="B515" s="115" t="s">
        <v>583</v>
      </c>
      <c r="C515" s="116" t="s">
        <v>201</v>
      </c>
      <c r="D515" s="117">
        <v>0</v>
      </c>
      <c r="E515" s="113">
        <v>50</v>
      </c>
      <c r="F515" s="113">
        <v>50</v>
      </c>
    </row>
    <row r="516" spans="1:6" x14ac:dyDescent="0.25">
      <c r="A516" s="112" t="s">
        <v>569</v>
      </c>
      <c r="B516" s="115" t="s">
        <v>583</v>
      </c>
      <c r="C516" s="116" t="s">
        <v>201</v>
      </c>
      <c r="D516" s="117">
        <v>1101</v>
      </c>
      <c r="E516" s="113">
        <v>50</v>
      </c>
      <c r="F516" s="113">
        <v>50</v>
      </c>
    </row>
    <row r="517" spans="1:6" x14ac:dyDescent="0.25">
      <c r="A517" s="112" t="s">
        <v>584</v>
      </c>
      <c r="B517" s="115" t="s">
        <v>585</v>
      </c>
      <c r="C517" s="116" t="s">
        <v>193</v>
      </c>
      <c r="D517" s="117">
        <v>0</v>
      </c>
      <c r="E517" s="113">
        <v>528</v>
      </c>
      <c r="F517" s="113">
        <v>527</v>
      </c>
    </row>
    <row r="518" spans="1:6" ht="31.5" x14ac:dyDescent="0.25">
      <c r="A518" s="112" t="s">
        <v>586</v>
      </c>
      <c r="B518" s="115" t="s">
        <v>587</v>
      </c>
      <c r="C518" s="116" t="s">
        <v>193</v>
      </c>
      <c r="D518" s="117">
        <v>0</v>
      </c>
      <c r="E518" s="113">
        <v>528</v>
      </c>
      <c r="F518" s="113">
        <v>527</v>
      </c>
    </row>
    <row r="519" spans="1:6" ht="47.25" x14ac:dyDescent="0.25">
      <c r="A519" s="112" t="s">
        <v>588</v>
      </c>
      <c r="B519" s="115" t="s">
        <v>589</v>
      </c>
      <c r="C519" s="116" t="s">
        <v>193</v>
      </c>
      <c r="D519" s="117">
        <v>0</v>
      </c>
      <c r="E519" s="113">
        <v>16</v>
      </c>
      <c r="F519" s="113">
        <v>15</v>
      </c>
    </row>
    <row r="520" spans="1:6" x14ac:dyDescent="0.25">
      <c r="A520" s="112" t="s">
        <v>245</v>
      </c>
      <c r="B520" s="115" t="s">
        <v>589</v>
      </c>
      <c r="C520" s="116" t="s">
        <v>246</v>
      </c>
      <c r="D520" s="117">
        <v>0</v>
      </c>
      <c r="E520" s="113">
        <v>16</v>
      </c>
      <c r="F520" s="113">
        <v>15</v>
      </c>
    </row>
    <row r="521" spans="1:6" x14ac:dyDescent="0.25">
      <c r="A521" s="112" t="s">
        <v>384</v>
      </c>
      <c r="B521" s="115" t="s">
        <v>589</v>
      </c>
      <c r="C521" s="116" t="s">
        <v>246</v>
      </c>
      <c r="D521" s="117">
        <v>1003</v>
      </c>
      <c r="E521" s="113">
        <v>16</v>
      </c>
      <c r="F521" s="113">
        <v>15</v>
      </c>
    </row>
    <row r="522" spans="1:6" ht="18" customHeight="1" x14ac:dyDescent="0.25">
      <c r="A522" s="112" t="s">
        <v>590</v>
      </c>
      <c r="B522" s="115" t="s">
        <v>591</v>
      </c>
      <c r="C522" s="116" t="s">
        <v>193</v>
      </c>
      <c r="D522" s="117">
        <v>0</v>
      </c>
      <c r="E522" s="113">
        <v>512</v>
      </c>
      <c r="F522" s="113">
        <v>512</v>
      </c>
    </row>
    <row r="523" spans="1:6" x14ac:dyDescent="0.25">
      <c r="A523" s="112" t="s">
        <v>245</v>
      </c>
      <c r="B523" s="115" t="s">
        <v>591</v>
      </c>
      <c r="C523" s="116" t="s">
        <v>246</v>
      </c>
      <c r="D523" s="117">
        <v>0</v>
      </c>
      <c r="E523" s="113">
        <v>512</v>
      </c>
      <c r="F523" s="113">
        <v>512</v>
      </c>
    </row>
    <row r="524" spans="1:6" x14ac:dyDescent="0.25">
      <c r="A524" s="112" t="s">
        <v>384</v>
      </c>
      <c r="B524" s="115" t="s">
        <v>591</v>
      </c>
      <c r="C524" s="116" t="s">
        <v>246</v>
      </c>
      <c r="D524" s="117">
        <v>1003</v>
      </c>
      <c r="E524" s="113">
        <v>512</v>
      </c>
      <c r="F524" s="113">
        <v>512</v>
      </c>
    </row>
    <row r="525" spans="1:6" ht="63" x14ac:dyDescent="0.25">
      <c r="A525" s="112" t="s">
        <v>592</v>
      </c>
      <c r="B525" s="115" t="s">
        <v>593</v>
      </c>
      <c r="C525" s="116" t="s">
        <v>193</v>
      </c>
      <c r="D525" s="117">
        <v>0</v>
      </c>
      <c r="E525" s="113">
        <v>84</v>
      </c>
      <c r="F525" s="113">
        <v>84</v>
      </c>
    </row>
    <row r="526" spans="1:6" ht="47.25" x14ac:dyDescent="0.25">
      <c r="A526" s="112" t="s">
        <v>594</v>
      </c>
      <c r="B526" s="115" t="s">
        <v>595</v>
      </c>
      <c r="C526" s="116" t="s">
        <v>193</v>
      </c>
      <c r="D526" s="117">
        <v>0</v>
      </c>
      <c r="E526" s="113">
        <v>84</v>
      </c>
      <c r="F526" s="113">
        <v>84</v>
      </c>
    </row>
    <row r="527" spans="1:6" ht="31.5" x14ac:dyDescent="0.25">
      <c r="A527" s="112" t="s">
        <v>596</v>
      </c>
      <c r="B527" s="115" t="s">
        <v>597</v>
      </c>
      <c r="C527" s="116" t="s">
        <v>193</v>
      </c>
      <c r="D527" s="117">
        <v>0</v>
      </c>
      <c r="E527" s="113">
        <v>54</v>
      </c>
      <c r="F527" s="113">
        <v>54</v>
      </c>
    </row>
    <row r="528" spans="1:6" ht="31.5" x14ac:dyDescent="0.25">
      <c r="A528" s="112" t="s">
        <v>200</v>
      </c>
      <c r="B528" s="115" t="s">
        <v>597</v>
      </c>
      <c r="C528" s="116" t="s">
        <v>201</v>
      </c>
      <c r="D528" s="117">
        <v>0</v>
      </c>
      <c r="E528" s="113">
        <v>54</v>
      </c>
      <c r="F528" s="113">
        <v>54</v>
      </c>
    </row>
    <row r="529" spans="1:6" x14ac:dyDescent="0.25">
      <c r="A529" s="112" t="s">
        <v>291</v>
      </c>
      <c r="B529" s="115" t="s">
        <v>597</v>
      </c>
      <c r="C529" s="116" t="s">
        <v>201</v>
      </c>
      <c r="D529" s="117">
        <v>707</v>
      </c>
      <c r="E529" s="113">
        <v>54</v>
      </c>
      <c r="F529" s="113">
        <v>54</v>
      </c>
    </row>
    <row r="530" spans="1:6" ht="31.5" x14ac:dyDescent="0.25">
      <c r="A530" s="112" t="s">
        <v>598</v>
      </c>
      <c r="B530" s="115" t="s">
        <v>599</v>
      </c>
      <c r="C530" s="116" t="s">
        <v>193</v>
      </c>
      <c r="D530" s="117">
        <v>0</v>
      </c>
      <c r="E530" s="113">
        <v>30</v>
      </c>
      <c r="F530" s="113">
        <v>30</v>
      </c>
    </row>
    <row r="531" spans="1:6" ht="31.5" x14ac:dyDescent="0.25">
      <c r="A531" s="112" t="s">
        <v>200</v>
      </c>
      <c r="B531" s="115" t="s">
        <v>599</v>
      </c>
      <c r="C531" s="116" t="s">
        <v>201</v>
      </c>
      <c r="D531" s="117">
        <v>0</v>
      </c>
      <c r="E531" s="113">
        <v>30</v>
      </c>
      <c r="F531" s="113">
        <v>30</v>
      </c>
    </row>
    <row r="532" spans="1:6" x14ac:dyDescent="0.25">
      <c r="A532" s="112" t="s">
        <v>291</v>
      </c>
      <c r="B532" s="115" t="s">
        <v>599</v>
      </c>
      <c r="C532" s="116" t="s">
        <v>201</v>
      </c>
      <c r="D532" s="117">
        <v>707</v>
      </c>
      <c r="E532" s="113">
        <v>30</v>
      </c>
      <c r="F532" s="113">
        <v>30</v>
      </c>
    </row>
    <row r="533" spans="1:6" ht="31.5" x14ac:dyDescent="0.25">
      <c r="A533" s="112" t="s">
        <v>600</v>
      </c>
      <c r="B533" s="115" t="s">
        <v>601</v>
      </c>
      <c r="C533" s="116" t="s">
        <v>193</v>
      </c>
      <c r="D533" s="117">
        <v>0</v>
      </c>
      <c r="E533" s="113">
        <v>50</v>
      </c>
      <c r="F533" s="113">
        <v>50</v>
      </c>
    </row>
    <row r="534" spans="1:6" ht="31.5" x14ac:dyDescent="0.25">
      <c r="A534" s="112" t="s">
        <v>602</v>
      </c>
      <c r="B534" s="115" t="s">
        <v>603</v>
      </c>
      <c r="C534" s="116" t="s">
        <v>193</v>
      </c>
      <c r="D534" s="117">
        <v>0</v>
      </c>
      <c r="E534" s="113">
        <v>45</v>
      </c>
      <c r="F534" s="113">
        <v>45</v>
      </c>
    </row>
    <row r="535" spans="1:6" ht="31.5" x14ac:dyDescent="0.25">
      <c r="A535" s="112" t="s">
        <v>604</v>
      </c>
      <c r="B535" s="115" t="s">
        <v>605</v>
      </c>
      <c r="C535" s="116" t="s">
        <v>193</v>
      </c>
      <c r="D535" s="117">
        <v>0</v>
      </c>
      <c r="E535" s="113">
        <v>20</v>
      </c>
      <c r="F535" s="113">
        <v>20</v>
      </c>
    </row>
    <row r="536" spans="1:6" ht="31.5" x14ac:dyDescent="0.25">
      <c r="A536" s="112" t="s">
        <v>200</v>
      </c>
      <c r="B536" s="115" t="s">
        <v>605</v>
      </c>
      <c r="C536" s="116" t="s">
        <v>201</v>
      </c>
      <c r="D536" s="117">
        <v>0</v>
      </c>
      <c r="E536" s="113">
        <v>20</v>
      </c>
      <c r="F536" s="113">
        <v>20</v>
      </c>
    </row>
    <row r="537" spans="1:6" x14ac:dyDescent="0.25">
      <c r="A537" s="112" t="s">
        <v>385</v>
      </c>
      <c r="B537" s="115" t="s">
        <v>605</v>
      </c>
      <c r="C537" s="116" t="s">
        <v>201</v>
      </c>
      <c r="D537" s="117">
        <v>412</v>
      </c>
      <c r="E537" s="113">
        <v>20</v>
      </c>
      <c r="F537" s="113">
        <v>20</v>
      </c>
    </row>
    <row r="538" spans="1:6" ht="31.5" x14ac:dyDescent="0.25">
      <c r="A538" s="112" t="s">
        <v>606</v>
      </c>
      <c r="B538" s="115" t="s">
        <v>607</v>
      </c>
      <c r="C538" s="116" t="s">
        <v>193</v>
      </c>
      <c r="D538" s="117">
        <v>0</v>
      </c>
      <c r="E538" s="113">
        <v>25</v>
      </c>
      <c r="F538" s="113">
        <v>25</v>
      </c>
    </row>
    <row r="539" spans="1:6" ht="31.5" x14ac:dyDescent="0.25">
      <c r="A539" s="112" t="s">
        <v>200</v>
      </c>
      <c r="B539" s="115" t="s">
        <v>607</v>
      </c>
      <c r="C539" s="116" t="s">
        <v>201</v>
      </c>
      <c r="D539" s="117">
        <v>0</v>
      </c>
      <c r="E539" s="113">
        <v>25</v>
      </c>
      <c r="F539" s="113">
        <v>25</v>
      </c>
    </row>
    <row r="540" spans="1:6" x14ac:dyDescent="0.25">
      <c r="A540" s="112" t="s">
        <v>385</v>
      </c>
      <c r="B540" s="115" t="s">
        <v>607</v>
      </c>
      <c r="C540" s="116" t="s">
        <v>201</v>
      </c>
      <c r="D540" s="117">
        <v>412</v>
      </c>
      <c r="E540" s="113">
        <v>25</v>
      </c>
      <c r="F540" s="113">
        <v>25</v>
      </c>
    </row>
    <row r="541" spans="1:6" ht="32.25" customHeight="1" x14ac:dyDescent="0.25">
      <c r="A541" s="112" t="s">
        <v>608</v>
      </c>
      <c r="B541" s="115" t="s">
        <v>609</v>
      </c>
      <c r="C541" s="116" t="s">
        <v>193</v>
      </c>
      <c r="D541" s="117">
        <v>0</v>
      </c>
      <c r="E541" s="113">
        <v>5</v>
      </c>
      <c r="F541" s="113">
        <v>5</v>
      </c>
    </row>
    <row r="542" spans="1:6" ht="31.5" x14ac:dyDescent="0.25">
      <c r="A542" s="112" t="s">
        <v>610</v>
      </c>
      <c r="B542" s="115" t="s">
        <v>611</v>
      </c>
      <c r="C542" s="116" t="s">
        <v>193</v>
      </c>
      <c r="D542" s="117">
        <v>0</v>
      </c>
      <c r="E542" s="113">
        <v>5</v>
      </c>
      <c r="F542" s="113">
        <v>5</v>
      </c>
    </row>
    <row r="543" spans="1:6" ht="31.5" x14ac:dyDescent="0.25">
      <c r="A543" s="112" t="s">
        <v>200</v>
      </c>
      <c r="B543" s="115" t="s">
        <v>611</v>
      </c>
      <c r="C543" s="116" t="s">
        <v>201</v>
      </c>
      <c r="D543" s="117">
        <v>0</v>
      </c>
      <c r="E543" s="113">
        <v>5</v>
      </c>
      <c r="F543" s="113">
        <v>5</v>
      </c>
    </row>
    <row r="544" spans="1:6" x14ac:dyDescent="0.25">
      <c r="A544" s="112" t="s">
        <v>385</v>
      </c>
      <c r="B544" s="115" t="s">
        <v>611</v>
      </c>
      <c r="C544" s="116" t="s">
        <v>201</v>
      </c>
      <c r="D544" s="117">
        <v>412</v>
      </c>
      <c r="E544" s="113">
        <v>5</v>
      </c>
      <c r="F544" s="113">
        <v>5</v>
      </c>
    </row>
    <row r="545" spans="1:6" s="120" customFormat="1" ht="31.5" x14ac:dyDescent="0.25">
      <c r="A545" s="110" t="s">
        <v>612</v>
      </c>
      <c r="B545" s="121" t="s">
        <v>613</v>
      </c>
      <c r="C545" s="122" t="s">
        <v>193</v>
      </c>
      <c r="D545" s="123">
        <v>0</v>
      </c>
      <c r="E545" s="111">
        <v>99</v>
      </c>
      <c r="F545" s="111">
        <v>168.9</v>
      </c>
    </row>
    <row r="546" spans="1:6" ht="31.5" customHeight="1" x14ac:dyDescent="0.25">
      <c r="A546" s="112" t="s">
        <v>614</v>
      </c>
      <c r="B546" s="115" t="s">
        <v>615</v>
      </c>
      <c r="C546" s="116" t="s">
        <v>193</v>
      </c>
      <c r="D546" s="117">
        <v>0</v>
      </c>
      <c r="E546" s="113">
        <v>99</v>
      </c>
      <c r="F546" s="113">
        <v>168.9</v>
      </c>
    </row>
    <row r="547" spans="1:6" ht="47.25" x14ac:dyDescent="0.25">
      <c r="A547" s="112" t="s">
        <v>616</v>
      </c>
      <c r="B547" s="115" t="s">
        <v>617</v>
      </c>
      <c r="C547" s="116" t="s">
        <v>193</v>
      </c>
      <c r="D547" s="117">
        <v>0</v>
      </c>
      <c r="E547" s="113">
        <v>69</v>
      </c>
      <c r="F547" s="113">
        <v>68.900000000000006</v>
      </c>
    </row>
    <row r="548" spans="1:6" x14ac:dyDescent="0.25">
      <c r="A548" s="112" t="s">
        <v>245</v>
      </c>
      <c r="B548" s="115" t="s">
        <v>617</v>
      </c>
      <c r="C548" s="116" t="s">
        <v>246</v>
      </c>
      <c r="D548" s="117">
        <v>0</v>
      </c>
      <c r="E548" s="113">
        <v>69</v>
      </c>
      <c r="F548" s="113">
        <v>68.900000000000006</v>
      </c>
    </row>
    <row r="549" spans="1:6" x14ac:dyDescent="0.25">
      <c r="A549" s="112" t="s">
        <v>618</v>
      </c>
      <c r="B549" s="115" t="s">
        <v>617</v>
      </c>
      <c r="C549" s="116" t="s">
        <v>246</v>
      </c>
      <c r="D549" s="117">
        <v>909</v>
      </c>
      <c r="E549" s="113">
        <v>69</v>
      </c>
      <c r="F549" s="113">
        <v>68.900000000000006</v>
      </c>
    </row>
    <row r="550" spans="1:6" ht="31.5" x14ac:dyDescent="0.25">
      <c r="A550" s="112" t="s">
        <v>619</v>
      </c>
      <c r="B550" s="115" t="s">
        <v>620</v>
      </c>
      <c r="C550" s="116" t="s">
        <v>193</v>
      </c>
      <c r="D550" s="117">
        <v>0</v>
      </c>
      <c r="E550" s="113">
        <v>30</v>
      </c>
      <c r="F550" s="113">
        <v>30</v>
      </c>
    </row>
    <row r="551" spans="1:6" ht="31.5" x14ac:dyDescent="0.25">
      <c r="A551" s="112" t="s">
        <v>200</v>
      </c>
      <c r="B551" s="115" t="s">
        <v>620</v>
      </c>
      <c r="C551" s="116" t="s">
        <v>201</v>
      </c>
      <c r="D551" s="117">
        <v>0</v>
      </c>
      <c r="E551" s="113">
        <v>30</v>
      </c>
      <c r="F551" s="113">
        <v>30</v>
      </c>
    </row>
    <row r="552" spans="1:6" x14ac:dyDescent="0.25">
      <c r="A552" s="112" t="s">
        <v>618</v>
      </c>
      <c r="B552" s="115" t="s">
        <v>620</v>
      </c>
      <c r="C552" s="116" t="s">
        <v>201</v>
      </c>
      <c r="D552" s="117">
        <v>909</v>
      </c>
      <c r="E552" s="113">
        <v>30</v>
      </c>
      <c r="F552" s="113">
        <v>30</v>
      </c>
    </row>
    <row r="553" spans="1:6" ht="31.5" x14ac:dyDescent="0.25">
      <c r="A553" s="112" t="s">
        <v>621</v>
      </c>
      <c r="B553" s="115" t="s">
        <v>622</v>
      </c>
      <c r="C553" s="116" t="s">
        <v>193</v>
      </c>
      <c r="D553" s="117">
        <v>0</v>
      </c>
      <c r="E553" s="113">
        <v>0</v>
      </c>
      <c r="F553" s="113">
        <v>70</v>
      </c>
    </row>
    <row r="554" spans="1:6" ht="31.5" x14ac:dyDescent="0.25">
      <c r="A554" s="112" t="s">
        <v>200</v>
      </c>
      <c r="B554" s="115" t="s">
        <v>622</v>
      </c>
      <c r="C554" s="116" t="s">
        <v>201</v>
      </c>
      <c r="D554" s="117">
        <v>0</v>
      </c>
      <c r="E554" s="113">
        <v>0</v>
      </c>
      <c r="F554" s="113">
        <v>70</v>
      </c>
    </row>
    <row r="555" spans="1:6" x14ac:dyDescent="0.25">
      <c r="A555" s="112" t="s">
        <v>618</v>
      </c>
      <c r="B555" s="115" t="s">
        <v>622</v>
      </c>
      <c r="C555" s="116" t="s">
        <v>201</v>
      </c>
      <c r="D555" s="117">
        <v>909</v>
      </c>
      <c r="E555" s="113">
        <v>0</v>
      </c>
      <c r="F555" s="113">
        <v>70</v>
      </c>
    </row>
    <row r="556" spans="1:6" s="120" customFormat="1" ht="47.25" x14ac:dyDescent="0.25">
      <c r="A556" s="110" t="s">
        <v>623</v>
      </c>
      <c r="B556" s="121" t="s">
        <v>624</v>
      </c>
      <c r="C556" s="122" t="s">
        <v>193</v>
      </c>
      <c r="D556" s="123">
        <v>0</v>
      </c>
      <c r="E556" s="111">
        <v>340</v>
      </c>
      <c r="F556" s="111">
        <v>265</v>
      </c>
    </row>
    <row r="557" spans="1:6" ht="47.25" x14ac:dyDescent="0.25">
      <c r="A557" s="112" t="s">
        <v>625</v>
      </c>
      <c r="B557" s="115" t="s">
        <v>626</v>
      </c>
      <c r="C557" s="116" t="s">
        <v>193</v>
      </c>
      <c r="D557" s="117">
        <v>0</v>
      </c>
      <c r="E557" s="113">
        <v>145</v>
      </c>
      <c r="F557" s="113">
        <v>70</v>
      </c>
    </row>
    <row r="558" spans="1:6" ht="47.25" customHeight="1" x14ac:dyDescent="0.25">
      <c r="A558" s="112" t="s">
        <v>627</v>
      </c>
      <c r="B558" s="115" t="s">
        <v>628</v>
      </c>
      <c r="C558" s="116" t="s">
        <v>193</v>
      </c>
      <c r="D558" s="117">
        <v>0</v>
      </c>
      <c r="E558" s="113">
        <v>140</v>
      </c>
      <c r="F558" s="113">
        <v>65</v>
      </c>
    </row>
    <row r="559" spans="1:6" ht="31.5" x14ac:dyDescent="0.25">
      <c r="A559" s="112" t="s">
        <v>629</v>
      </c>
      <c r="B559" s="115" t="s">
        <v>630</v>
      </c>
      <c r="C559" s="116" t="s">
        <v>193</v>
      </c>
      <c r="D559" s="117">
        <v>0</v>
      </c>
      <c r="E559" s="113">
        <v>140</v>
      </c>
      <c r="F559" s="113">
        <v>65</v>
      </c>
    </row>
    <row r="560" spans="1:6" ht="31.5" x14ac:dyDescent="0.25">
      <c r="A560" s="112" t="s">
        <v>200</v>
      </c>
      <c r="B560" s="115" t="s">
        <v>630</v>
      </c>
      <c r="C560" s="116" t="s">
        <v>201</v>
      </c>
      <c r="D560" s="117">
        <v>0</v>
      </c>
      <c r="E560" s="113">
        <v>140</v>
      </c>
      <c r="F560" s="113">
        <v>65</v>
      </c>
    </row>
    <row r="561" spans="1:6" x14ac:dyDescent="0.25">
      <c r="A561" s="112" t="s">
        <v>301</v>
      </c>
      <c r="B561" s="115" t="s">
        <v>630</v>
      </c>
      <c r="C561" s="116" t="s">
        <v>201</v>
      </c>
      <c r="D561" s="117">
        <v>801</v>
      </c>
      <c r="E561" s="113">
        <v>140</v>
      </c>
      <c r="F561" s="113">
        <v>65</v>
      </c>
    </row>
    <row r="562" spans="1:6" ht="63" x14ac:dyDescent="0.25">
      <c r="A562" s="112" t="s">
        <v>631</v>
      </c>
      <c r="B562" s="115" t="s">
        <v>632</v>
      </c>
      <c r="C562" s="116" t="s">
        <v>193</v>
      </c>
      <c r="D562" s="117">
        <v>0</v>
      </c>
      <c r="E562" s="113">
        <v>5</v>
      </c>
      <c r="F562" s="113">
        <v>5</v>
      </c>
    </row>
    <row r="563" spans="1:6" ht="31.5" x14ac:dyDescent="0.25">
      <c r="A563" s="112" t="s">
        <v>633</v>
      </c>
      <c r="B563" s="115" t="s">
        <v>634</v>
      </c>
      <c r="C563" s="116" t="s">
        <v>193</v>
      </c>
      <c r="D563" s="117">
        <v>0</v>
      </c>
      <c r="E563" s="113">
        <v>5</v>
      </c>
      <c r="F563" s="113">
        <v>5</v>
      </c>
    </row>
    <row r="564" spans="1:6" ht="31.5" x14ac:dyDescent="0.25">
      <c r="A564" s="112" t="s">
        <v>200</v>
      </c>
      <c r="B564" s="115" t="s">
        <v>634</v>
      </c>
      <c r="C564" s="116" t="s">
        <v>201</v>
      </c>
      <c r="D564" s="117">
        <v>0</v>
      </c>
      <c r="E564" s="113">
        <v>5</v>
      </c>
      <c r="F564" s="113">
        <v>5</v>
      </c>
    </row>
    <row r="565" spans="1:6" x14ac:dyDescent="0.25">
      <c r="A565" s="112" t="s">
        <v>635</v>
      </c>
      <c r="B565" s="115" t="s">
        <v>634</v>
      </c>
      <c r="C565" s="116" t="s">
        <v>201</v>
      </c>
      <c r="D565" s="117">
        <v>1006</v>
      </c>
      <c r="E565" s="113">
        <v>5</v>
      </c>
      <c r="F565" s="113">
        <v>5</v>
      </c>
    </row>
    <row r="566" spans="1:6" ht="47.25" x14ac:dyDescent="0.25">
      <c r="A566" s="112" t="s">
        <v>636</v>
      </c>
      <c r="B566" s="115" t="s">
        <v>637</v>
      </c>
      <c r="C566" s="116" t="s">
        <v>193</v>
      </c>
      <c r="D566" s="117">
        <v>0</v>
      </c>
      <c r="E566" s="113">
        <v>195</v>
      </c>
      <c r="F566" s="113">
        <v>195</v>
      </c>
    </row>
    <row r="567" spans="1:6" ht="31.5" x14ac:dyDescent="0.25">
      <c r="A567" s="112" t="s">
        <v>638</v>
      </c>
      <c r="B567" s="115" t="s">
        <v>639</v>
      </c>
      <c r="C567" s="116" t="s">
        <v>193</v>
      </c>
      <c r="D567" s="117">
        <v>0</v>
      </c>
      <c r="E567" s="113">
        <v>195</v>
      </c>
      <c r="F567" s="113">
        <v>195</v>
      </c>
    </row>
    <row r="568" spans="1:6" ht="31.5" x14ac:dyDescent="0.25">
      <c r="A568" s="112" t="s">
        <v>640</v>
      </c>
      <c r="B568" s="115" t="s">
        <v>641</v>
      </c>
      <c r="C568" s="116" t="s">
        <v>193</v>
      </c>
      <c r="D568" s="117">
        <v>0</v>
      </c>
      <c r="E568" s="113">
        <v>5</v>
      </c>
      <c r="F568" s="113">
        <v>5</v>
      </c>
    </row>
    <row r="569" spans="1:6" ht="31.5" x14ac:dyDescent="0.25">
      <c r="A569" s="112" t="s">
        <v>200</v>
      </c>
      <c r="B569" s="115" t="s">
        <v>641</v>
      </c>
      <c r="C569" s="116" t="s">
        <v>201</v>
      </c>
      <c r="D569" s="117">
        <v>0</v>
      </c>
      <c r="E569" s="113">
        <v>5</v>
      </c>
      <c r="F569" s="113">
        <v>5</v>
      </c>
    </row>
    <row r="570" spans="1:6" x14ac:dyDescent="0.25">
      <c r="A570" s="112" t="s">
        <v>635</v>
      </c>
      <c r="B570" s="115" t="s">
        <v>641</v>
      </c>
      <c r="C570" s="116" t="s">
        <v>201</v>
      </c>
      <c r="D570" s="117">
        <v>1006</v>
      </c>
      <c r="E570" s="113">
        <v>5</v>
      </c>
      <c r="F570" s="113">
        <v>5</v>
      </c>
    </row>
    <row r="571" spans="1:6" ht="31.5" x14ac:dyDescent="0.25">
      <c r="A571" s="112" t="s">
        <v>642</v>
      </c>
      <c r="B571" s="115" t="s">
        <v>643</v>
      </c>
      <c r="C571" s="116" t="s">
        <v>193</v>
      </c>
      <c r="D571" s="117">
        <v>0</v>
      </c>
      <c r="E571" s="113">
        <v>13</v>
      </c>
      <c r="F571" s="113">
        <v>13</v>
      </c>
    </row>
    <row r="572" spans="1:6" ht="31.5" x14ac:dyDescent="0.25">
      <c r="A572" s="112" t="s">
        <v>200</v>
      </c>
      <c r="B572" s="115" t="s">
        <v>643</v>
      </c>
      <c r="C572" s="116" t="s">
        <v>201</v>
      </c>
      <c r="D572" s="117">
        <v>0</v>
      </c>
      <c r="E572" s="113">
        <v>13</v>
      </c>
      <c r="F572" s="113">
        <v>13</v>
      </c>
    </row>
    <row r="573" spans="1:6" x14ac:dyDescent="0.25">
      <c r="A573" s="112" t="s">
        <v>635</v>
      </c>
      <c r="B573" s="115" t="s">
        <v>643</v>
      </c>
      <c r="C573" s="116" t="s">
        <v>201</v>
      </c>
      <c r="D573" s="117">
        <v>1006</v>
      </c>
      <c r="E573" s="113">
        <v>13</v>
      </c>
      <c r="F573" s="113">
        <v>13</v>
      </c>
    </row>
    <row r="574" spans="1:6" ht="31.5" x14ac:dyDescent="0.25">
      <c r="A574" s="112" t="s">
        <v>644</v>
      </c>
      <c r="B574" s="115" t="s">
        <v>645</v>
      </c>
      <c r="C574" s="116" t="s">
        <v>193</v>
      </c>
      <c r="D574" s="117">
        <v>0</v>
      </c>
      <c r="E574" s="113">
        <v>30</v>
      </c>
      <c r="F574" s="113">
        <v>30</v>
      </c>
    </row>
    <row r="575" spans="1:6" ht="31.5" x14ac:dyDescent="0.25">
      <c r="A575" s="112" t="s">
        <v>200</v>
      </c>
      <c r="B575" s="115" t="s">
        <v>645</v>
      </c>
      <c r="C575" s="116" t="s">
        <v>201</v>
      </c>
      <c r="D575" s="117">
        <v>0</v>
      </c>
      <c r="E575" s="113">
        <v>30</v>
      </c>
      <c r="F575" s="113">
        <v>30</v>
      </c>
    </row>
    <row r="576" spans="1:6" x14ac:dyDescent="0.25">
      <c r="A576" s="112" t="s">
        <v>635</v>
      </c>
      <c r="B576" s="115" t="s">
        <v>645</v>
      </c>
      <c r="C576" s="116" t="s">
        <v>201</v>
      </c>
      <c r="D576" s="117">
        <v>1006</v>
      </c>
      <c r="E576" s="113">
        <v>30</v>
      </c>
      <c r="F576" s="113">
        <v>30</v>
      </c>
    </row>
    <row r="577" spans="1:6" ht="31.5" x14ac:dyDescent="0.25">
      <c r="A577" s="112" t="s">
        <v>646</v>
      </c>
      <c r="B577" s="115" t="s">
        <v>647</v>
      </c>
      <c r="C577" s="116" t="s">
        <v>193</v>
      </c>
      <c r="D577" s="117">
        <v>0</v>
      </c>
      <c r="E577" s="113">
        <v>39</v>
      </c>
      <c r="F577" s="113">
        <v>39</v>
      </c>
    </row>
    <row r="578" spans="1:6" ht="31.5" x14ac:dyDescent="0.25">
      <c r="A578" s="112" t="s">
        <v>200</v>
      </c>
      <c r="B578" s="115" t="s">
        <v>647</v>
      </c>
      <c r="C578" s="116" t="s">
        <v>201</v>
      </c>
      <c r="D578" s="117">
        <v>0</v>
      </c>
      <c r="E578" s="113">
        <v>39</v>
      </c>
      <c r="F578" s="113">
        <v>39</v>
      </c>
    </row>
    <row r="579" spans="1:6" x14ac:dyDescent="0.25">
      <c r="A579" s="112" t="s">
        <v>635</v>
      </c>
      <c r="B579" s="115" t="s">
        <v>647</v>
      </c>
      <c r="C579" s="116" t="s">
        <v>201</v>
      </c>
      <c r="D579" s="117">
        <v>1006</v>
      </c>
      <c r="E579" s="113">
        <v>39</v>
      </c>
      <c r="F579" s="113">
        <v>39</v>
      </c>
    </row>
    <row r="580" spans="1:6" x14ac:dyDescent="0.25">
      <c r="A580" s="112" t="s">
        <v>648</v>
      </c>
      <c r="B580" s="115" t="s">
        <v>649</v>
      </c>
      <c r="C580" s="116" t="s">
        <v>193</v>
      </c>
      <c r="D580" s="117">
        <v>0</v>
      </c>
      <c r="E580" s="113">
        <v>2</v>
      </c>
      <c r="F580" s="113">
        <v>2</v>
      </c>
    </row>
    <row r="581" spans="1:6" ht="31.5" x14ac:dyDescent="0.25">
      <c r="A581" s="112" t="s">
        <v>200</v>
      </c>
      <c r="B581" s="115" t="s">
        <v>649</v>
      </c>
      <c r="C581" s="116" t="s">
        <v>201</v>
      </c>
      <c r="D581" s="117">
        <v>0</v>
      </c>
      <c r="E581" s="113">
        <v>2</v>
      </c>
      <c r="F581" s="113">
        <v>2</v>
      </c>
    </row>
    <row r="582" spans="1:6" x14ac:dyDescent="0.25">
      <c r="A582" s="112" t="s">
        <v>635</v>
      </c>
      <c r="B582" s="115" t="s">
        <v>649</v>
      </c>
      <c r="C582" s="116" t="s">
        <v>201</v>
      </c>
      <c r="D582" s="117">
        <v>1006</v>
      </c>
      <c r="E582" s="113">
        <v>2</v>
      </c>
      <c r="F582" s="113">
        <v>2</v>
      </c>
    </row>
    <row r="583" spans="1:6" ht="31.5" x14ac:dyDescent="0.25">
      <c r="A583" s="112" t="s">
        <v>650</v>
      </c>
      <c r="B583" s="115" t="s">
        <v>651</v>
      </c>
      <c r="C583" s="116" t="s">
        <v>193</v>
      </c>
      <c r="D583" s="117">
        <v>0</v>
      </c>
      <c r="E583" s="113">
        <v>11</v>
      </c>
      <c r="F583" s="113">
        <v>11</v>
      </c>
    </row>
    <row r="584" spans="1:6" ht="31.5" x14ac:dyDescent="0.25">
      <c r="A584" s="112" t="s">
        <v>200</v>
      </c>
      <c r="B584" s="115" t="s">
        <v>651</v>
      </c>
      <c r="C584" s="116" t="s">
        <v>201</v>
      </c>
      <c r="D584" s="117">
        <v>0</v>
      </c>
      <c r="E584" s="113">
        <v>11</v>
      </c>
      <c r="F584" s="113">
        <v>11</v>
      </c>
    </row>
    <row r="585" spans="1:6" x14ac:dyDescent="0.25">
      <c r="A585" s="112" t="s">
        <v>635</v>
      </c>
      <c r="B585" s="115" t="s">
        <v>651</v>
      </c>
      <c r="C585" s="116" t="s">
        <v>201</v>
      </c>
      <c r="D585" s="117">
        <v>1006</v>
      </c>
      <c r="E585" s="113">
        <v>11</v>
      </c>
      <c r="F585" s="113">
        <v>11</v>
      </c>
    </row>
    <row r="586" spans="1:6" ht="63" x14ac:dyDescent="0.25">
      <c r="A586" s="112" t="s">
        <v>652</v>
      </c>
      <c r="B586" s="115" t="s">
        <v>653</v>
      </c>
      <c r="C586" s="116" t="s">
        <v>193</v>
      </c>
      <c r="D586" s="117">
        <v>0</v>
      </c>
      <c r="E586" s="113">
        <v>95</v>
      </c>
      <c r="F586" s="113">
        <v>95</v>
      </c>
    </row>
    <row r="587" spans="1:6" ht="31.5" x14ac:dyDescent="0.25">
      <c r="A587" s="112" t="s">
        <v>200</v>
      </c>
      <c r="B587" s="115" t="s">
        <v>653</v>
      </c>
      <c r="C587" s="116" t="s">
        <v>201</v>
      </c>
      <c r="D587" s="117">
        <v>0</v>
      </c>
      <c r="E587" s="113">
        <v>95</v>
      </c>
      <c r="F587" s="113">
        <v>95</v>
      </c>
    </row>
    <row r="588" spans="1:6" x14ac:dyDescent="0.25">
      <c r="A588" s="112" t="s">
        <v>635</v>
      </c>
      <c r="B588" s="115" t="s">
        <v>653</v>
      </c>
      <c r="C588" s="116" t="s">
        <v>201</v>
      </c>
      <c r="D588" s="117">
        <v>1006</v>
      </c>
      <c r="E588" s="113">
        <v>95</v>
      </c>
      <c r="F588" s="113">
        <v>95</v>
      </c>
    </row>
    <row r="589" spans="1:6" x14ac:dyDescent="0.25">
      <c r="A589" s="112" t="s">
        <v>654</v>
      </c>
      <c r="B589" s="115" t="s">
        <v>655</v>
      </c>
      <c r="C589" s="116" t="s">
        <v>193</v>
      </c>
      <c r="D589" s="117">
        <v>0</v>
      </c>
      <c r="E589" s="113">
        <v>12079.5</v>
      </c>
      <c r="F589" s="113">
        <v>15454</v>
      </c>
    </row>
    <row r="590" spans="1:6" ht="31.5" x14ac:dyDescent="0.25">
      <c r="A590" s="112" t="s">
        <v>656</v>
      </c>
      <c r="B590" s="115" t="s">
        <v>657</v>
      </c>
      <c r="C590" s="116" t="s">
        <v>193</v>
      </c>
      <c r="D590" s="117">
        <v>0</v>
      </c>
      <c r="E590" s="113">
        <v>1911.6</v>
      </c>
      <c r="F590" s="113">
        <v>1885.1</v>
      </c>
    </row>
    <row r="591" spans="1:6" ht="31.5" x14ac:dyDescent="0.25">
      <c r="A591" s="112" t="s">
        <v>658</v>
      </c>
      <c r="B591" s="115" t="s">
        <v>659</v>
      </c>
      <c r="C591" s="116" t="s">
        <v>193</v>
      </c>
      <c r="D591" s="117">
        <v>0</v>
      </c>
      <c r="E591" s="113">
        <v>1370.1</v>
      </c>
      <c r="F591" s="113">
        <v>1347.1</v>
      </c>
    </row>
    <row r="592" spans="1:6" ht="141.75" x14ac:dyDescent="0.25">
      <c r="A592" s="112" t="s">
        <v>265</v>
      </c>
      <c r="B592" s="115" t="s">
        <v>660</v>
      </c>
      <c r="C592" s="116" t="s">
        <v>193</v>
      </c>
      <c r="D592" s="117">
        <v>0</v>
      </c>
      <c r="E592" s="113">
        <v>1370.1</v>
      </c>
      <c r="F592" s="113">
        <v>1347.1</v>
      </c>
    </row>
    <row r="593" spans="1:6" ht="63" x14ac:dyDescent="0.25">
      <c r="A593" s="112" t="s">
        <v>214</v>
      </c>
      <c r="B593" s="115" t="s">
        <v>660</v>
      </c>
      <c r="C593" s="116" t="s">
        <v>215</v>
      </c>
      <c r="D593" s="117">
        <v>0</v>
      </c>
      <c r="E593" s="113">
        <v>1370.1</v>
      </c>
      <c r="F593" s="113">
        <v>1347.1</v>
      </c>
    </row>
    <row r="594" spans="1:6" ht="47.25" x14ac:dyDescent="0.25">
      <c r="A594" s="112" t="s">
        <v>661</v>
      </c>
      <c r="B594" s="115" t="s">
        <v>660</v>
      </c>
      <c r="C594" s="116" t="s">
        <v>215</v>
      </c>
      <c r="D594" s="117">
        <v>103</v>
      </c>
      <c r="E594" s="113">
        <v>1370.1</v>
      </c>
      <c r="F594" s="113">
        <v>1347.1</v>
      </c>
    </row>
    <row r="595" spans="1:6" ht="31.5" x14ac:dyDescent="0.25">
      <c r="A595" s="112" t="s">
        <v>662</v>
      </c>
      <c r="B595" s="115" t="s">
        <v>663</v>
      </c>
      <c r="C595" s="116" t="s">
        <v>193</v>
      </c>
      <c r="D595" s="117">
        <v>0</v>
      </c>
      <c r="E595" s="113">
        <v>541.5</v>
      </c>
      <c r="F595" s="113">
        <v>538</v>
      </c>
    </row>
    <row r="596" spans="1:6" x14ac:dyDescent="0.25">
      <c r="A596" s="112" t="s">
        <v>333</v>
      </c>
      <c r="B596" s="115" t="s">
        <v>664</v>
      </c>
      <c r="C596" s="116" t="s">
        <v>193</v>
      </c>
      <c r="D596" s="117">
        <v>0</v>
      </c>
      <c r="E596" s="113">
        <v>10.3</v>
      </c>
      <c r="F596" s="113">
        <v>16.8</v>
      </c>
    </row>
    <row r="597" spans="1:6" ht="63" x14ac:dyDescent="0.25">
      <c r="A597" s="112" t="s">
        <v>214</v>
      </c>
      <c r="B597" s="115" t="s">
        <v>664</v>
      </c>
      <c r="C597" s="116" t="s">
        <v>215</v>
      </c>
      <c r="D597" s="117">
        <v>0</v>
      </c>
      <c r="E597" s="113">
        <v>2.5</v>
      </c>
      <c r="F597" s="113">
        <v>2.5</v>
      </c>
    </row>
    <row r="598" spans="1:6" ht="47.25" x14ac:dyDescent="0.25">
      <c r="A598" s="112" t="s">
        <v>661</v>
      </c>
      <c r="B598" s="115" t="s">
        <v>664</v>
      </c>
      <c r="C598" s="116" t="s">
        <v>215</v>
      </c>
      <c r="D598" s="117">
        <v>103</v>
      </c>
      <c r="E598" s="113">
        <v>2.5</v>
      </c>
      <c r="F598" s="113">
        <v>2.5</v>
      </c>
    </row>
    <row r="599" spans="1:6" ht="31.5" x14ac:dyDescent="0.25">
      <c r="A599" s="112" t="s">
        <v>200</v>
      </c>
      <c r="B599" s="115" t="s">
        <v>664</v>
      </c>
      <c r="C599" s="116" t="s">
        <v>201</v>
      </c>
      <c r="D599" s="117">
        <v>0</v>
      </c>
      <c r="E599" s="113">
        <v>7.8</v>
      </c>
      <c r="F599" s="113">
        <v>14.3</v>
      </c>
    </row>
    <row r="600" spans="1:6" ht="47.25" x14ac:dyDescent="0.25">
      <c r="A600" s="112" t="s">
        <v>661</v>
      </c>
      <c r="B600" s="115" t="s">
        <v>664</v>
      </c>
      <c r="C600" s="116" t="s">
        <v>201</v>
      </c>
      <c r="D600" s="117">
        <v>103</v>
      </c>
      <c r="E600" s="113">
        <v>7.8</v>
      </c>
      <c r="F600" s="113">
        <v>14.3</v>
      </c>
    </row>
    <row r="601" spans="1:6" ht="141.75" x14ac:dyDescent="0.25">
      <c r="A601" s="112" t="s">
        <v>265</v>
      </c>
      <c r="B601" s="115" t="s">
        <v>665</v>
      </c>
      <c r="C601" s="116" t="s">
        <v>193</v>
      </c>
      <c r="D601" s="117">
        <v>0</v>
      </c>
      <c r="E601" s="113">
        <v>531.20000000000005</v>
      </c>
      <c r="F601" s="113">
        <v>521.20000000000005</v>
      </c>
    </row>
    <row r="602" spans="1:6" ht="63" x14ac:dyDescent="0.25">
      <c r="A602" s="112" t="s">
        <v>214</v>
      </c>
      <c r="B602" s="115" t="s">
        <v>665</v>
      </c>
      <c r="C602" s="116" t="s">
        <v>215</v>
      </c>
      <c r="D602" s="117">
        <v>0</v>
      </c>
      <c r="E602" s="113">
        <v>531.20000000000005</v>
      </c>
      <c r="F602" s="113">
        <v>521.20000000000005</v>
      </c>
    </row>
    <row r="603" spans="1:6" ht="47.25" x14ac:dyDescent="0.25">
      <c r="A603" s="112" t="s">
        <v>661</v>
      </c>
      <c r="B603" s="115" t="s">
        <v>665</v>
      </c>
      <c r="C603" s="116" t="s">
        <v>215</v>
      </c>
      <c r="D603" s="117">
        <v>103</v>
      </c>
      <c r="E603" s="113">
        <v>531.20000000000005</v>
      </c>
      <c r="F603" s="113">
        <v>521.20000000000005</v>
      </c>
    </row>
    <row r="604" spans="1:6" ht="31.5" x14ac:dyDescent="0.25">
      <c r="A604" s="112" t="s">
        <v>666</v>
      </c>
      <c r="B604" s="115" t="s">
        <v>667</v>
      </c>
      <c r="C604" s="116" t="s">
        <v>193</v>
      </c>
      <c r="D604" s="117">
        <v>0</v>
      </c>
      <c r="E604" s="113">
        <v>3502.8</v>
      </c>
      <c r="F604" s="113">
        <v>3613.8</v>
      </c>
    </row>
    <row r="605" spans="1:6" ht="31.5" x14ac:dyDescent="0.25">
      <c r="A605" s="112" t="s">
        <v>668</v>
      </c>
      <c r="B605" s="115" t="s">
        <v>669</v>
      </c>
      <c r="C605" s="116" t="s">
        <v>193</v>
      </c>
      <c r="D605" s="117">
        <v>0</v>
      </c>
      <c r="E605" s="113">
        <v>1806.2</v>
      </c>
      <c r="F605" s="113">
        <v>1780.3</v>
      </c>
    </row>
    <row r="606" spans="1:6" ht="141.75" x14ac:dyDescent="0.25">
      <c r="A606" s="112" t="s">
        <v>265</v>
      </c>
      <c r="B606" s="115" t="s">
        <v>670</v>
      </c>
      <c r="C606" s="116" t="s">
        <v>193</v>
      </c>
      <c r="D606" s="117">
        <v>0</v>
      </c>
      <c r="E606" s="113">
        <v>1806.2</v>
      </c>
      <c r="F606" s="113">
        <v>1780.3</v>
      </c>
    </row>
    <row r="607" spans="1:6" ht="63" x14ac:dyDescent="0.25">
      <c r="A607" s="112" t="s">
        <v>214</v>
      </c>
      <c r="B607" s="115" t="s">
        <v>670</v>
      </c>
      <c r="C607" s="116" t="s">
        <v>215</v>
      </c>
      <c r="D607" s="117">
        <v>0</v>
      </c>
      <c r="E607" s="113">
        <v>1806.2</v>
      </c>
      <c r="F607" s="113">
        <v>1780.3</v>
      </c>
    </row>
    <row r="608" spans="1:6" ht="31.5" customHeight="1" x14ac:dyDescent="0.25">
      <c r="A608" s="112" t="s">
        <v>394</v>
      </c>
      <c r="B608" s="115" t="s">
        <v>670</v>
      </c>
      <c r="C608" s="116" t="s">
        <v>215</v>
      </c>
      <c r="D608" s="117">
        <v>106</v>
      </c>
      <c r="E608" s="113">
        <v>1806.2</v>
      </c>
      <c r="F608" s="113">
        <v>1780.3</v>
      </c>
    </row>
    <row r="609" spans="1:6" ht="31.5" x14ac:dyDescent="0.25">
      <c r="A609" s="112" t="s">
        <v>671</v>
      </c>
      <c r="B609" s="115" t="s">
        <v>672</v>
      </c>
      <c r="C609" s="116" t="s">
        <v>193</v>
      </c>
      <c r="D609" s="117">
        <v>0</v>
      </c>
      <c r="E609" s="113">
        <v>1696.6</v>
      </c>
      <c r="F609" s="113">
        <v>1833.5</v>
      </c>
    </row>
    <row r="610" spans="1:6" x14ac:dyDescent="0.25">
      <c r="A610" s="112" t="s">
        <v>333</v>
      </c>
      <c r="B610" s="115" t="s">
        <v>673</v>
      </c>
      <c r="C610" s="116" t="s">
        <v>193</v>
      </c>
      <c r="D610" s="117">
        <v>0</v>
      </c>
      <c r="E610" s="113">
        <v>6.4</v>
      </c>
      <c r="F610" s="113">
        <v>19.399999999999999</v>
      </c>
    </row>
    <row r="611" spans="1:6" ht="31.5" x14ac:dyDescent="0.25">
      <c r="A611" s="112" t="s">
        <v>200</v>
      </c>
      <c r="B611" s="115" t="s">
        <v>673</v>
      </c>
      <c r="C611" s="116" t="s">
        <v>201</v>
      </c>
      <c r="D611" s="117">
        <v>0</v>
      </c>
      <c r="E611" s="113">
        <v>6.4</v>
      </c>
      <c r="F611" s="113">
        <v>19.399999999999999</v>
      </c>
    </row>
    <row r="612" spans="1:6" ht="30.75" customHeight="1" x14ac:dyDescent="0.25">
      <c r="A612" s="112" t="s">
        <v>394</v>
      </c>
      <c r="B612" s="115" t="s">
        <v>673</v>
      </c>
      <c r="C612" s="116" t="s">
        <v>201</v>
      </c>
      <c r="D612" s="117">
        <v>106</v>
      </c>
      <c r="E612" s="113">
        <v>6.4</v>
      </c>
      <c r="F612" s="113">
        <v>19.399999999999999</v>
      </c>
    </row>
    <row r="613" spans="1:6" ht="141.75" x14ac:dyDescent="0.25">
      <c r="A613" s="112" t="s">
        <v>265</v>
      </c>
      <c r="B613" s="115" t="s">
        <v>674</v>
      </c>
      <c r="C613" s="116" t="s">
        <v>193</v>
      </c>
      <c r="D613" s="117">
        <v>0</v>
      </c>
      <c r="E613" s="113">
        <v>1690.2</v>
      </c>
      <c r="F613" s="113">
        <v>1814.1</v>
      </c>
    </row>
    <row r="614" spans="1:6" ht="63" x14ac:dyDescent="0.25">
      <c r="A614" s="112" t="s">
        <v>214</v>
      </c>
      <c r="B614" s="115" t="s">
        <v>674</v>
      </c>
      <c r="C614" s="116" t="s">
        <v>215</v>
      </c>
      <c r="D614" s="117">
        <v>0</v>
      </c>
      <c r="E614" s="113">
        <v>1690.2</v>
      </c>
      <c r="F614" s="113">
        <v>1814.1</v>
      </c>
    </row>
    <row r="615" spans="1:6" ht="31.5" customHeight="1" x14ac:dyDescent="0.25">
      <c r="A615" s="112" t="s">
        <v>394</v>
      </c>
      <c r="B615" s="115" t="s">
        <v>674</v>
      </c>
      <c r="C615" s="116" t="s">
        <v>215</v>
      </c>
      <c r="D615" s="117">
        <v>106</v>
      </c>
      <c r="E615" s="113">
        <v>1690.2</v>
      </c>
      <c r="F615" s="113">
        <v>1814.1</v>
      </c>
    </row>
    <row r="616" spans="1:6" x14ac:dyDescent="0.25">
      <c r="A616" s="112" t="s">
        <v>675</v>
      </c>
      <c r="B616" s="115" t="s">
        <v>676</v>
      </c>
      <c r="C616" s="116" t="s">
        <v>193</v>
      </c>
      <c r="D616" s="117">
        <v>0</v>
      </c>
      <c r="E616" s="113">
        <v>0</v>
      </c>
      <c r="F616" s="113">
        <v>4000</v>
      </c>
    </row>
    <row r="617" spans="1:6" x14ac:dyDescent="0.25">
      <c r="A617" s="112" t="s">
        <v>677</v>
      </c>
      <c r="B617" s="115" t="s">
        <v>678</v>
      </c>
      <c r="C617" s="116" t="s">
        <v>193</v>
      </c>
      <c r="D617" s="117">
        <v>0</v>
      </c>
      <c r="E617" s="113">
        <v>0</v>
      </c>
      <c r="F617" s="113">
        <v>2739</v>
      </c>
    </row>
    <row r="618" spans="1:6" x14ac:dyDescent="0.25">
      <c r="A618" s="112" t="s">
        <v>210</v>
      </c>
      <c r="B618" s="115" t="s">
        <v>678</v>
      </c>
      <c r="C618" s="116" t="s">
        <v>211</v>
      </c>
      <c r="D618" s="117">
        <v>0</v>
      </c>
      <c r="E618" s="113">
        <v>0</v>
      </c>
      <c r="F618" s="113">
        <v>2739</v>
      </c>
    </row>
    <row r="619" spans="1:6" x14ac:dyDescent="0.25">
      <c r="A619" s="112" t="s">
        <v>679</v>
      </c>
      <c r="B619" s="115" t="s">
        <v>678</v>
      </c>
      <c r="C619" s="116" t="s">
        <v>211</v>
      </c>
      <c r="D619" s="117">
        <v>107</v>
      </c>
      <c r="E619" s="113">
        <v>0</v>
      </c>
      <c r="F619" s="113">
        <v>2739</v>
      </c>
    </row>
    <row r="620" spans="1:6" ht="31.5" x14ac:dyDescent="0.25">
      <c r="A620" s="112" t="s">
        <v>680</v>
      </c>
      <c r="B620" s="115" t="s">
        <v>681</v>
      </c>
      <c r="C620" s="116" t="s">
        <v>193</v>
      </c>
      <c r="D620" s="117">
        <v>0</v>
      </c>
      <c r="E620" s="113">
        <v>0</v>
      </c>
      <c r="F620" s="113">
        <v>1261</v>
      </c>
    </row>
    <row r="621" spans="1:6" x14ac:dyDescent="0.25">
      <c r="A621" s="112" t="s">
        <v>210</v>
      </c>
      <c r="B621" s="115" t="s">
        <v>681</v>
      </c>
      <c r="C621" s="116" t="s">
        <v>211</v>
      </c>
      <c r="D621" s="117">
        <v>0</v>
      </c>
      <c r="E621" s="113">
        <v>0</v>
      </c>
      <c r="F621" s="113">
        <v>1261</v>
      </c>
    </row>
    <row r="622" spans="1:6" x14ac:dyDescent="0.25">
      <c r="A622" s="112" t="s">
        <v>679</v>
      </c>
      <c r="B622" s="115" t="s">
        <v>681</v>
      </c>
      <c r="C622" s="116" t="s">
        <v>211</v>
      </c>
      <c r="D622" s="117">
        <v>107</v>
      </c>
      <c r="E622" s="113">
        <v>0</v>
      </c>
      <c r="F622" s="113">
        <v>1261</v>
      </c>
    </row>
    <row r="623" spans="1:6" x14ac:dyDescent="0.25">
      <c r="A623" s="112" t="s">
        <v>682</v>
      </c>
      <c r="B623" s="115" t="s">
        <v>683</v>
      </c>
      <c r="C623" s="116" t="s">
        <v>193</v>
      </c>
      <c r="D623" s="117">
        <v>0</v>
      </c>
      <c r="E623" s="113">
        <v>300</v>
      </c>
      <c r="F623" s="113">
        <v>300</v>
      </c>
    </row>
    <row r="624" spans="1:6" ht="31.5" x14ac:dyDescent="0.25">
      <c r="A624" s="112" t="s">
        <v>684</v>
      </c>
      <c r="B624" s="115" t="s">
        <v>685</v>
      </c>
      <c r="C624" s="116" t="s">
        <v>193</v>
      </c>
      <c r="D624" s="117">
        <v>0</v>
      </c>
      <c r="E624" s="113">
        <v>300</v>
      </c>
      <c r="F624" s="113">
        <v>300</v>
      </c>
    </row>
    <row r="625" spans="1:6" x14ac:dyDescent="0.25">
      <c r="A625" s="112" t="s">
        <v>210</v>
      </c>
      <c r="B625" s="115" t="s">
        <v>685</v>
      </c>
      <c r="C625" s="116" t="s">
        <v>211</v>
      </c>
      <c r="D625" s="117">
        <v>0</v>
      </c>
      <c r="E625" s="113">
        <v>300</v>
      </c>
      <c r="F625" s="113">
        <v>300</v>
      </c>
    </row>
    <row r="626" spans="1:6" x14ac:dyDescent="0.25">
      <c r="A626" s="112" t="s">
        <v>686</v>
      </c>
      <c r="B626" s="115" t="s">
        <v>685</v>
      </c>
      <c r="C626" s="116" t="s">
        <v>211</v>
      </c>
      <c r="D626" s="117">
        <v>111</v>
      </c>
      <c r="E626" s="113">
        <v>300</v>
      </c>
      <c r="F626" s="113">
        <v>300</v>
      </c>
    </row>
    <row r="627" spans="1:6" ht="31.5" x14ac:dyDescent="0.25">
      <c r="A627" s="112" t="s">
        <v>687</v>
      </c>
      <c r="B627" s="115" t="s">
        <v>688</v>
      </c>
      <c r="C627" s="116" t="s">
        <v>193</v>
      </c>
      <c r="D627" s="117">
        <v>0</v>
      </c>
      <c r="E627" s="113">
        <v>754</v>
      </c>
      <c r="F627" s="113">
        <v>44</v>
      </c>
    </row>
    <row r="628" spans="1:6" ht="47.25" customHeight="1" x14ac:dyDescent="0.25">
      <c r="A628" s="112" t="s">
        <v>689</v>
      </c>
      <c r="B628" s="115" t="s">
        <v>690</v>
      </c>
      <c r="C628" s="116" t="s">
        <v>193</v>
      </c>
      <c r="D628" s="117">
        <v>0</v>
      </c>
      <c r="E628" s="113">
        <v>754</v>
      </c>
      <c r="F628" s="113">
        <v>44</v>
      </c>
    </row>
    <row r="629" spans="1:6" ht="31.5" x14ac:dyDescent="0.25">
      <c r="A629" s="112" t="s">
        <v>200</v>
      </c>
      <c r="B629" s="115" t="s">
        <v>690</v>
      </c>
      <c r="C629" s="116" t="s">
        <v>201</v>
      </c>
      <c r="D629" s="117">
        <v>0</v>
      </c>
      <c r="E629" s="113">
        <v>754</v>
      </c>
      <c r="F629" s="113">
        <v>44</v>
      </c>
    </row>
    <row r="630" spans="1:6" x14ac:dyDescent="0.25">
      <c r="A630" s="112" t="s">
        <v>691</v>
      </c>
      <c r="B630" s="115" t="s">
        <v>690</v>
      </c>
      <c r="C630" s="116" t="s">
        <v>201</v>
      </c>
      <c r="D630" s="117">
        <v>204</v>
      </c>
      <c r="E630" s="113">
        <v>754</v>
      </c>
      <c r="F630" s="113">
        <v>44</v>
      </c>
    </row>
    <row r="631" spans="1:6" ht="31.5" x14ac:dyDescent="0.25">
      <c r="A631" s="112" t="s">
        <v>692</v>
      </c>
      <c r="B631" s="115" t="s">
        <v>693</v>
      </c>
      <c r="C631" s="116" t="s">
        <v>193</v>
      </c>
      <c r="D631" s="117">
        <v>0</v>
      </c>
      <c r="E631" s="113">
        <v>5611.1</v>
      </c>
      <c r="F631" s="113">
        <v>5611.1</v>
      </c>
    </row>
    <row r="632" spans="1:6" ht="47.25" x14ac:dyDescent="0.25">
      <c r="A632" s="112" t="s">
        <v>694</v>
      </c>
      <c r="B632" s="115" t="s">
        <v>695</v>
      </c>
      <c r="C632" s="116" t="s">
        <v>193</v>
      </c>
      <c r="D632" s="117">
        <v>0</v>
      </c>
      <c r="E632" s="113">
        <v>5611.1</v>
      </c>
      <c r="F632" s="113">
        <v>5611.1</v>
      </c>
    </row>
    <row r="633" spans="1:6" ht="19.5" customHeight="1" x14ac:dyDescent="0.25">
      <c r="A633" s="112" t="s">
        <v>218</v>
      </c>
      <c r="B633" s="115" t="s">
        <v>696</v>
      </c>
      <c r="C633" s="116" t="s">
        <v>193</v>
      </c>
      <c r="D633" s="117">
        <v>0</v>
      </c>
      <c r="E633" s="113">
        <v>5611.1</v>
      </c>
      <c r="F633" s="113">
        <v>5611.1</v>
      </c>
    </row>
    <row r="634" spans="1:6" x14ac:dyDescent="0.25">
      <c r="A634" s="112" t="s">
        <v>210</v>
      </c>
      <c r="B634" s="115" t="s">
        <v>696</v>
      </c>
      <c r="C634" s="116" t="s">
        <v>211</v>
      </c>
      <c r="D634" s="117">
        <v>0</v>
      </c>
      <c r="E634" s="113">
        <v>5611.1</v>
      </c>
      <c r="F634" s="113">
        <v>5611.1</v>
      </c>
    </row>
    <row r="635" spans="1:6" x14ac:dyDescent="0.25">
      <c r="A635" s="112" t="s">
        <v>347</v>
      </c>
      <c r="B635" s="115" t="s">
        <v>696</v>
      </c>
      <c r="C635" s="116" t="s">
        <v>211</v>
      </c>
      <c r="D635" s="117">
        <v>113</v>
      </c>
      <c r="E635" s="113">
        <v>5611.1</v>
      </c>
      <c r="F635" s="113">
        <v>5611.1</v>
      </c>
    </row>
    <row r="636" spans="1:6" s="120" customFormat="1" x14ac:dyDescent="0.25">
      <c r="A636" s="210" t="s">
        <v>702</v>
      </c>
      <c r="B636" s="210"/>
      <c r="C636" s="210"/>
      <c r="D636" s="210"/>
      <c r="E636" s="111">
        <f>1378848.9-8187.6</f>
        <v>1370661.2999999998</v>
      </c>
      <c r="F636" s="111">
        <f>1334961.6-17521.8</f>
        <v>1317439.8</v>
      </c>
    </row>
    <row r="637" spans="1:6" x14ac:dyDescent="0.25">
      <c r="A637" s="109"/>
      <c r="B637" s="118"/>
      <c r="C637" s="118"/>
      <c r="D637" s="118"/>
      <c r="E637" s="109"/>
      <c r="F637" s="109"/>
    </row>
    <row r="638" spans="1:6" s="1" customFormat="1" ht="15" x14ac:dyDescent="0.25">
      <c r="A638" s="42" t="s">
        <v>758</v>
      </c>
      <c r="E638" s="209" t="s">
        <v>759</v>
      </c>
      <c r="F638" s="209"/>
    </row>
  </sheetData>
  <autoFilter ref="A18:K636" xr:uid="{00000000-0009-0000-0000-000002000000}"/>
  <mergeCells count="6">
    <mergeCell ref="E638:F638"/>
    <mergeCell ref="A14:F14"/>
    <mergeCell ref="A16:A17"/>
    <mergeCell ref="B16:D16"/>
    <mergeCell ref="E16:F16"/>
    <mergeCell ref="A636:D636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9:F71"/>
  <sheetViews>
    <sheetView showGridLines="0" view="pageBreakPreview" zoomScaleSheetLayoutView="100" workbookViewId="0">
      <selection activeCell="G64" sqref="G64"/>
    </sheetView>
  </sheetViews>
  <sheetFormatPr defaultColWidth="9.140625" defaultRowHeight="15.75" x14ac:dyDescent="0.25"/>
  <cols>
    <col min="1" max="1" width="74.85546875" style="142" customWidth="1"/>
    <col min="2" max="2" width="8.28515625" style="142" customWidth="1"/>
    <col min="3" max="3" width="10.42578125" style="142" customWidth="1"/>
    <col min="4" max="4" width="17.28515625" style="142" customWidth="1"/>
    <col min="5" max="16384" width="9.140625" style="142"/>
  </cols>
  <sheetData>
    <row r="9" spans="1:4" s="138" customFormat="1" ht="12.75" x14ac:dyDescent="0.2"/>
    <row r="10" spans="1:4" s="138" customFormat="1" ht="12.75" x14ac:dyDescent="0.2"/>
    <row r="11" spans="1:4" s="138" customFormat="1" ht="12.75" x14ac:dyDescent="0.2"/>
    <row r="12" spans="1:4" s="138" customFormat="1" ht="12.75" x14ac:dyDescent="0.2"/>
    <row r="13" spans="1:4" s="138" customFormat="1" ht="12.75" x14ac:dyDescent="0.2"/>
    <row r="14" spans="1:4" s="138" customFormat="1" ht="12.75" x14ac:dyDescent="0.2"/>
    <row r="15" spans="1:4" s="138" customFormat="1" ht="31.5" customHeight="1" x14ac:dyDescent="0.2"/>
    <row r="16" spans="1:4" s="138" customFormat="1" ht="39" customHeight="1" x14ac:dyDescent="0.3">
      <c r="A16" s="222" t="s">
        <v>733</v>
      </c>
      <c r="B16" s="222"/>
      <c r="C16" s="222"/>
      <c r="D16" s="222"/>
    </row>
    <row r="17" spans="1:5" ht="16.5" customHeight="1" x14ac:dyDescent="0.25">
      <c r="A17" s="143"/>
      <c r="B17" s="141"/>
      <c r="C17" s="141"/>
      <c r="D17" s="141"/>
    </row>
    <row r="18" spans="1:5" x14ac:dyDescent="0.25">
      <c r="A18" s="223" t="s">
        <v>697</v>
      </c>
      <c r="B18" s="224" t="s">
        <v>122</v>
      </c>
      <c r="C18" s="224"/>
      <c r="D18" s="223" t="s">
        <v>698</v>
      </c>
    </row>
    <row r="19" spans="1:5" ht="18.600000000000001" customHeight="1" x14ac:dyDescent="0.25">
      <c r="A19" s="223"/>
      <c r="B19" s="169" t="s">
        <v>728</v>
      </c>
      <c r="C19" s="169" t="s">
        <v>729</v>
      </c>
      <c r="D19" s="223"/>
    </row>
    <row r="20" spans="1:5" ht="12.75" customHeight="1" x14ac:dyDescent="0.25">
      <c r="A20" s="168">
        <v>1</v>
      </c>
      <c r="B20" s="168">
        <v>2</v>
      </c>
      <c r="C20" s="168">
        <v>3</v>
      </c>
      <c r="D20" s="168">
        <v>4</v>
      </c>
    </row>
    <row r="21" spans="1:5" s="149" customFormat="1" x14ac:dyDescent="0.25">
      <c r="A21" s="146" t="s">
        <v>710</v>
      </c>
      <c r="B21" s="147">
        <v>1</v>
      </c>
      <c r="C21" s="147"/>
      <c r="D21" s="148">
        <f>SUM(D22:D28)</f>
        <v>172475.40000000002</v>
      </c>
    </row>
    <row r="22" spans="1:5" ht="31.5" x14ac:dyDescent="0.25">
      <c r="A22" s="150" t="s">
        <v>493</v>
      </c>
      <c r="B22" s="151">
        <v>1</v>
      </c>
      <c r="C22" s="151">
        <v>2</v>
      </c>
      <c r="D22" s="152">
        <v>3607.5</v>
      </c>
      <c r="E22" s="164"/>
    </row>
    <row r="23" spans="1:5" ht="47.25" x14ac:dyDescent="0.25">
      <c r="A23" s="150" t="s">
        <v>661</v>
      </c>
      <c r="B23" s="151">
        <v>1</v>
      </c>
      <c r="C23" s="151">
        <v>3</v>
      </c>
      <c r="D23" s="152">
        <v>2070.6</v>
      </c>
    </row>
    <row r="24" spans="1:5" ht="47.25" x14ac:dyDescent="0.25">
      <c r="A24" s="150" t="s">
        <v>372</v>
      </c>
      <c r="B24" s="151">
        <v>1</v>
      </c>
      <c r="C24" s="151">
        <v>4</v>
      </c>
      <c r="D24" s="152">
        <v>59600.5</v>
      </c>
    </row>
    <row r="25" spans="1:5" x14ac:dyDescent="0.25">
      <c r="A25" s="150" t="s">
        <v>498</v>
      </c>
      <c r="B25" s="151">
        <v>1</v>
      </c>
      <c r="C25" s="151">
        <v>5</v>
      </c>
      <c r="D25" s="152">
        <v>122.3</v>
      </c>
    </row>
    <row r="26" spans="1:5" ht="31.5" x14ac:dyDescent="0.25">
      <c r="A26" s="150" t="s">
        <v>394</v>
      </c>
      <c r="B26" s="151">
        <v>1</v>
      </c>
      <c r="C26" s="151">
        <v>6</v>
      </c>
      <c r="D26" s="152">
        <v>19906.7</v>
      </c>
    </row>
    <row r="27" spans="1:5" x14ac:dyDescent="0.25">
      <c r="A27" s="150" t="s">
        <v>686</v>
      </c>
      <c r="B27" s="151">
        <v>1</v>
      </c>
      <c r="C27" s="151">
        <v>11</v>
      </c>
      <c r="D27" s="152">
        <v>0</v>
      </c>
    </row>
    <row r="28" spans="1:5" x14ac:dyDescent="0.25">
      <c r="A28" s="150" t="s">
        <v>347</v>
      </c>
      <c r="B28" s="151">
        <v>1</v>
      </c>
      <c r="C28" s="151">
        <v>13</v>
      </c>
      <c r="D28" s="152">
        <v>87167.8</v>
      </c>
    </row>
    <row r="29" spans="1:5" s="149" customFormat="1" x14ac:dyDescent="0.25">
      <c r="A29" s="146" t="s">
        <v>719</v>
      </c>
      <c r="B29" s="147">
        <v>2</v>
      </c>
      <c r="C29" s="147"/>
      <c r="D29" s="148">
        <f>D30</f>
        <v>44</v>
      </c>
    </row>
    <row r="30" spans="1:5" x14ac:dyDescent="0.25">
      <c r="A30" s="150" t="s">
        <v>691</v>
      </c>
      <c r="B30" s="151">
        <v>2</v>
      </c>
      <c r="C30" s="151">
        <v>4</v>
      </c>
      <c r="D30" s="152">
        <v>44</v>
      </c>
    </row>
    <row r="31" spans="1:5" s="149" customFormat="1" ht="31.5" x14ac:dyDescent="0.25">
      <c r="A31" s="146" t="s">
        <v>723</v>
      </c>
      <c r="B31" s="147">
        <v>3</v>
      </c>
      <c r="C31" s="147"/>
      <c r="D31" s="148">
        <f>D32</f>
        <v>7230.7</v>
      </c>
    </row>
    <row r="32" spans="1:5" ht="31.5" x14ac:dyDescent="0.25">
      <c r="A32" s="150" t="s">
        <v>551</v>
      </c>
      <c r="B32" s="151">
        <v>3</v>
      </c>
      <c r="C32" s="151">
        <v>14</v>
      </c>
      <c r="D32" s="152">
        <v>7230.7</v>
      </c>
    </row>
    <row r="33" spans="1:4" s="149" customFormat="1" x14ac:dyDescent="0.25">
      <c r="A33" s="146" t="s">
        <v>714</v>
      </c>
      <c r="B33" s="147">
        <v>4</v>
      </c>
      <c r="C33" s="147"/>
      <c r="D33" s="148">
        <f>D34+D35+D36</f>
        <v>3565.6000000000004</v>
      </c>
    </row>
    <row r="34" spans="1:4" x14ac:dyDescent="0.25">
      <c r="A34" s="150" t="s">
        <v>363</v>
      </c>
      <c r="B34" s="151">
        <v>4</v>
      </c>
      <c r="C34" s="151">
        <v>5</v>
      </c>
      <c r="D34" s="152">
        <v>2282.8000000000002</v>
      </c>
    </row>
    <row r="35" spans="1:4" x14ac:dyDescent="0.25">
      <c r="A35" s="150" t="s">
        <v>525</v>
      </c>
      <c r="B35" s="151">
        <v>4</v>
      </c>
      <c r="C35" s="151">
        <v>9</v>
      </c>
      <c r="D35" s="152">
        <v>582.79999999999995</v>
      </c>
    </row>
    <row r="36" spans="1:4" x14ac:dyDescent="0.25">
      <c r="A36" s="150" t="s">
        <v>385</v>
      </c>
      <c r="B36" s="151">
        <v>4</v>
      </c>
      <c r="C36" s="151">
        <v>12</v>
      </c>
      <c r="D36" s="152">
        <v>700</v>
      </c>
    </row>
    <row r="37" spans="1:4" s="149" customFormat="1" x14ac:dyDescent="0.25">
      <c r="A37" s="146" t="s">
        <v>715</v>
      </c>
      <c r="B37" s="147">
        <v>5</v>
      </c>
      <c r="C37" s="147"/>
      <c r="D37" s="148">
        <f>D38+D40+D39</f>
        <v>17808.699999999997</v>
      </c>
    </row>
    <row r="38" spans="1:4" x14ac:dyDescent="0.25">
      <c r="A38" s="150" t="s">
        <v>435</v>
      </c>
      <c r="B38" s="151">
        <v>5</v>
      </c>
      <c r="C38" s="151">
        <v>1</v>
      </c>
      <c r="D38" s="152">
        <v>3.9</v>
      </c>
    </row>
    <row r="39" spans="1:4" x14ac:dyDescent="0.25">
      <c r="A39" s="150" t="s">
        <v>762</v>
      </c>
      <c r="B39" s="151">
        <v>5</v>
      </c>
      <c r="C39" s="151">
        <v>3</v>
      </c>
      <c r="D39" s="152">
        <v>7118.9</v>
      </c>
    </row>
    <row r="40" spans="1:4" x14ac:dyDescent="0.25">
      <c r="A40" s="150" t="s">
        <v>378</v>
      </c>
      <c r="B40" s="151">
        <v>5</v>
      </c>
      <c r="C40" s="151">
        <v>5</v>
      </c>
      <c r="D40" s="152">
        <v>10685.9</v>
      </c>
    </row>
    <row r="41" spans="1:4" s="149" customFormat="1" x14ac:dyDescent="0.25">
      <c r="A41" s="146" t="s">
        <v>724</v>
      </c>
      <c r="B41" s="147">
        <v>6</v>
      </c>
      <c r="C41" s="147"/>
      <c r="D41" s="148">
        <f>D42</f>
        <v>500</v>
      </c>
    </row>
    <row r="42" spans="1:4" x14ac:dyDescent="0.25">
      <c r="A42" s="155" t="s">
        <v>358</v>
      </c>
      <c r="B42" s="151">
        <v>6</v>
      </c>
      <c r="C42" s="151">
        <v>5</v>
      </c>
      <c r="D42" s="191">
        <v>500</v>
      </c>
    </row>
    <row r="43" spans="1:4" s="149" customFormat="1" x14ac:dyDescent="0.25">
      <c r="A43" s="146" t="s">
        <v>705</v>
      </c>
      <c r="B43" s="147">
        <v>7</v>
      </c>
      <c r="C43" s="147"/>
      <c r="D43" s="148">
        <f>D44+D45+D46+D47+D48+D49</f>
        <v>1261773.8999999999</v>
      </c>
    </row>
    <row r="44" spans="1:4" x14ac:dyDescent="0.25">
      <c r="A44" s="150" t="s">
        <v>202</v>
      </c>
      <c r="B44" s="151">
        <v>7</v>
      </c>
      <c r="C44" s="151">
        <v>1</v>
      </c>
      <c r="D44" s="152">
        <v>346270.3</v>
      </c>
    </row>
    <row r="45" spans="1:4" x14ac:dyDescent="0.25">
      <c r="A45" s="150" t="s">
        <v>224</v>
      </c>
      <c r="B45" s="151">
        <v>7</v>
      </c>
      <c r="C45" s="151">
        <v>2</v>
      </c>
      <c r="D45" s="152">
        <v>820544</v>
      </c>
    </row>
    <row r="46" spans="1:4" x14ac:dyDescent="0.25">
      <c r="A46" s="150" t="s">
        <v>262</v>
      </c>
      <c r="B46" s="151">
        <v>7</v>
      </c>
      <c r="C46" s="151">
        <v>3</v>
      </c>
      <c r="D46" s="152">
        <v>72040.7</v>
      </c>
    </row>
    <row r="47" spans="1:4" ht="15.75" customHeight="1" x14ac:dyDescent="0.25">
      <c r="A47" s="150" t="s">
        <v>207</v>
      </c>
      <c r="B47" s="151">
        <v>7</v>
      </c>
      <c r="C47" s="151">
        <v>5</v>
      </c>
      <c r="D47" s="152">
        <v>592.6</v>
      </c>
    </row>
    <row r="48" spans="1:4" x14ac:dyDescent="0.25">
      <c r="A48" s="150" t="s">
        <v>291</v>
      </c>
      <c r="B48" s="151">
        <v>7</v>
      </c>
      <c r="C48" s="151">
        <v>7</v>
      </c>
      <c r="D48" s="152">
        <v>3088.4</v>
      </c>
    </row>
    <row r="49" spans="1:4" x14ac:dyDescent="0.25">
      <c r="A49" s="150" t="s">
        <v>277</v>
      </c>
      <c r="B49" s="151">
        <v>7</v>
      </c>
      <c r="C49" s="151">
        <v>9</v>
      </c>
      <c r="D49" s="152">
        <v>19237.900000000001</v>
      </c>
    </row>
    <row r="50" spans="1:4" s="149" customFormat="1" x14ac:dyDescent="0.25">
      <c r="A50" s="146" t="s">
        <v>706</v>
      </c>
      <c r="B50" s="147">
        <v>8</v>
      </c>
      <c r="C50" s="147"/>
      <c r="D50" s="148">
        <f>D51+D52</f>
        <v>49359.4</v>
      </c>
    </row>
    <row r="51" spans="1:4" x14ac:dyDescent="0.25">
      <c r="A51" s="150" t="s">
        <v>301</v>
      </c>
      <c r="B51" s="151">
        <v>8</v>
      </c>
      <c r="C51" s="151">
        <v>1</v>
      </c>
      <c r="D51" s="152">
        <v>47274.6</v>
      </c>
    </row>
    <row r="52" spans="1:4" x14ac:dyDescent="0.25">
      <c r="A52" s="150" t="s">
        <v>335</v>
      </c>
      <c r="B52" s="151">
        <v>8</v>
      </c>
      <c r="C52" s="151">
        <v>4</v>
      </c>
      <c r="D52" s="152">
        <v>2084.8000000000002</v>
      </c>
    </row>
    <row r="53" spans="1:4" s="149" customFormat="1" x14ac:dyDescent="0.25">
      <c r="A53" s="146" t="s">
        <v>720</v>
      </c>
      <c r="B53" s="147">
        <v>9</v>
      </c>
      <c r="C53" s="147"/>
      <c r="D53" s="148">
        <f>D54</f>
        <v>138.19999999999999</v>
      </c>
    </row>
    <row r="54" spans="1:4" x14ac:dyDescent="0.25">
      <c r="A54" s="150" t="s">
        <v>618</v>
      </c>
      <c r="B54" s="151">
        <v>9</v>
      </c>
      <c r="C54" s="151">
        <v>9</v>
      </c>
      <c r="D54" s="152">
        <v>138.19999999999999</v>
      </c>
    </row>
    <row r="55" spans="1:4" s="149" customFormat="1" x14ac:dyDescent="0.25">
      <c r="A55" s="146" t="s">
        <v>708</v>
      </c>
      <c r="B55" s="147">
        <v>10</v>
      </c>
      <c r="C55" s="147"/>
      <c r="D55" s="148">
        <f>D56+D57+D58+D59</f>
        <v>35185.800000000003</v>
      </c>
    </row>
    <row r="56" spans="1:4" x14ac:dyDescent="0.25">
      <c r="A56" s="150" t="s">
        <v>475</v>
      </c>
      <c r="B56" s="151">
        <v>10</v>
      </c>
      <c r="C56" s="151">
        <v>1</v>
      </c>
      <c r="D56" s="152">
        <v>7285.3</v>
      </c>
    </row>
    <row r="57" spans="1:4" x14ac:dyDescent="0.25">
      <c r="A57" s="150" t="s">
        <v>384</v>
      </c>
      <c r="B57" s="151">
        <v>10</v>
      </c>
      <c r="C57" s="151">
        <v>3</v>
      </c>
      <c r="D57" s="152">
        <v>13060</v>
      </c>
    </row>
    <row r="58" spans="1:4" x14ac:dyDescent="0.25">
      <c r="A58" s="150" t="s">
        <v>242</v>
      </c>
      <c r="B58" s="151">
        <v>10</v>
      </c>
      <c r="C58" s="151">
        <v>4</v>
      </c>
      <c r="D58" s="152">
        <v>14640.5</v>
      </c>
    </row>
    <row r="59" spans="1:4" x14ac:dyDescent="0.25">
      <c r="A59" s="150" t="s">
        <v>635</v>
      </c>
      <c r="B59" s="151">
        <v>10</v>
      </c>
      <c r="C59" s="151">
        <v>6</v>
      </c>
      <c r="D59" s="152">
        <v>200</v>
      </c>
    </row>
    <row r="60" spans="1:4" s="149" customFormat="1" x14ac:dyDescent="0.25">
      <c r="A60" s="146" t="s">
        <v>721</v>
      </c>
      <c r="B60" s="147">
        <v>11</v>
      </c>
      <c r="C60" s="147"/>
      <c r="D60" s="148">
        <f>D61</f>
        <v>4297</v>
      </c>
    </row>
    <row r="61" spans="1:4" x14ac:dyDescent="0.25">
      <c r="A61" s="150" t="s">
        <v>569</v>
      </c>
      <c r="B61" s="151">
        <v>11</v>
      </c>
      <c r="C61" s="151">
        <v>1</v>
      </c>
      <c r="D61" s="152">
        <v>4297</v>
      </c>
    </row>
    <row r="62" spans="1:4" s="149" customFormat="1" x14ac:dyDescent="0.25">
      <c r="A62" s="146" t="s">
        <v>716</v>
      </c>
      <c r="B62" s="147">
        <v>12</v>
      </c>
      <c r="C62" s="147"/>
      <c r="D62" s="148">
        <f>D63</f>
        <v>3618</v>
      </c>
    </row>
    <row r="63" spans="1:4" x14ac:dyDescent="0.25">
      <c r="A63" s="150" t="s">
        <v>451</v>
      </c>
      <c r="B63" s="151">
        <v>12</v>
      </c>
      <c r="C63" s="151">
        <v>2</v>
      </c>
      <c r="D63" s="152">
        <v>3618</v>
      </c>
    </row>
    <row r="64" spans="1:4" s="149" customFormat="1" ht="30.75" customHeight="1" x14ac:dyDescent="0.25">
      <c r="A64" s="146" t="s">
        <v>712</v>
      </c>
      <c r="B64" s="147">
        <v>14</v>
      </c>
      <c r="C64" s="147"/>
      <c r="D64" s="148">
        <f>D65+D66</f>
        <v>148005</v>
      </c>
    </row>
    <row r="65" spans="1:6" ht="31.5" x14ac:dyDescent="0.25">
      <c r="A65" s="150" t="s">
        <v>414</v>
      </c>
      <c r="B65" s="151">
        <v>14</v>
      </c>
      <c r="C65" s="151">
        <v>1</v>
      </c>
      <c r="D65" s="152">
        <v>141005</v>
      </c>
    </row>
    <row r="66" spans="1:6" x14ac:dyDescent="0.25">
      <c r="A66" s="150" t="s">
        <v>417</v>
      </c>
      <c r="B66" s="151">
        <v>14</v>
      </c>
      <c r="C66" s="151">
        <v>3</v>
      </c>
      <c r="D66" s="152">
        <v>7000</v>
      </c>
    </row>
    <row r="67" spans="1:6" s="149" customFormat="1" x14ac:dyDescent="0.25">
      <c r="A67" s="225" t="s">
        <v>702</v>
      </c>
      <c r="B67" s="226"/>
      <c r="C67" s="227"/>
      <c r="D67" s="148">
        <f>D21+D29+D31+D33+D37+D43+D50+D53+D55+D60+D62+D64+D41</f>
        <v>1704001.6999999997</v>
      </c>
    </row>
    <row r="71" spans="1:6" ht="15.75" customHeight="1" x14ac:dyDescent="0.25">
      <c r="A71" s="167" t="s">
        <v>760</v>
      </c>
      <c r="B71" s="166"/>
      <c r="C71" s="126"/>
      <c r="D71" s="165" t="s">
        <v>759</v>
      </c>
      <c r="F71" s="164"/>
    </row>
  </sheetData>
  <autoFilter ref="A20:AB67" xr:uid="{00000000-0009-0000-0000-000003000000}"/>
  <mergeCells count="5">
    <mergeCell ref="A16:D16"/>
    <mergeCell ref="A18:A19"/>
    <mergeCell ref="B18:C18"/>
    <mergeCell ref="D18:D19"/>
    <mergeCell ref="A67:C67"/>
  </mergeCells>
  <pageMargins left="0.78740157480314965" right="0.39370078740157483" top="0.78740157480314965" bottom="0.39370078740157483" header="0.51181102362204722" footer="0.31496062992125984"/>
  <pageSetup paperSize="9" scale="83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9:I74"/>
  <sheetViews>
    <sheetView showGridLines="0" view="pageBreakPreview" zoomScaleSheetLayoutView="100" workbookViewId="0">
      <selection activeCell="A79" sqref="A79"/>
    </sheetView>
  </sheetViews>
  <sheetFormatPr defaultColWidth="9.140625" defaultRowHeight="15.75" x14ac:dyDescent="0.25"/>
  <cols>
    <col min="1" max="1" width="69.28515625" style="142" customWidth="1"/>
    <col min="2" max="2" width="6.85546875" style="142" customWidth="1"/>
    <col min="3" max="3" width="9.42578125" style="142" customWidth="1"/>
    <col min="4" max="4" width="11.85546875" style="142" bestFit="1" customWidth="1"/>
    <col min="5" max="5" width="11.7109375" style="142" customWidth="1"/>
    <col min="6" max="16384" width="9.140625" style="142"/>
  </cols>
  <sheetData>
    <row r="9" spans="1:9" s="138" customFormat="1" ht="12.75" x14ac:dyDescent="0.2"/>
    <row r="10" spans="1:9" s="138" customFormat="1" ht="12.75" x14ac:dyDescent="0.2"/>
    <row r="11" spans="1:9" s="138" customFormat="1" ht="12.75" x14ac:dyDescent="0.2"/>
    <row r="12" spans="1:9" s="138" customFormat="1" ht="12.75" x14ac:dyDescent="0.2"/>
    <row r="13" spans="1:9" s="138" customFormat="1" ht="12.75" x14ac:dyDescent="0.2"/>
    <row r="14" spans="1:9" s="138" customFormat="1" ht="12.75" x14ac:dyDescent="0.2"/>
    <row r="15" spans="1:9" s="138" customFormat="1" ht="21" customHeight="1" x14ac:dyDescent="0.2"/>
    <row r="16" spans="1:9" s="138" customFormat="1" ht="34.9" customHeight="1" x14ac:dyDescent="0.3">
      <c r="A16" s="222" t="s">
        <v>731</v>
      </c>
      <c r="B16" s="222"/>
      <c r="C16" s="222"/>
      <c r="D16" s="222"/>
      <c r="E16" s="222"/>
      <c r="F16" s="139"/>
      <c r="G16" s="139"/>
      <c r="H16" s="139"/>
      <c r="I16" s="139"/>
    </row>
    <row r="17" spans="1:5" ht="13.15" customHeight="1" x14ac:dyDescent="0.25">
      <c r="A17" s="140"/>
      <c r="B17" s="141"/>
      <c r="C17" s="141"/>
      <c r="D17" s="141"/>
      <c r="E17" s="141"/>
    </row>
    <row r="18" spans="1:5" ht="16.5" customHeight="1" x14ac:dyDescent="0.25">
      <c r="A18" s="143"/>
      <c r="B18" s="141"/>
      <c r="C18" s="141"/>
      <c r="D18" s="141"/>
      <c r="E18" s="141"/>
    </row>
    <row r="19" spans="1:5" x14ac:dyDescent="0.25">
      <c r="A19" s="211" t="s">
        <v>697</v>
      </c>
      <c r="B19" s="211" t="s">
        <v>122</v>
      </c>
      <c r="C19" s="211"/>
      <c r="D19" s="229" t="s">
        <v>732</v>
      </c>
      <c r="E19" s="229"/>
    </row>
    <row r="20" spans="1:5" ht="19.5" customHeight="1" x14ac:dyDescent="0.25">
      <c r="A20" s="211"/>
      <c r="B20" s="106" t="s">
        <v>728</v>
      </c>
      <c r="C20" s="106" t="s">
        <v>729</v>
      </c>
      <c r="D20" s="144">
        <v>2023</v>
      </c>
      <c r="E20" s="144">
        <v>2024</v>
      </c>
    </row>
    <row r="21" spans="1:5" ht="12.75" customHeight="1" x14ac:dyDescent="0.25">
      <c r="A21" s="128">
        <v>1</v>
      </c>
      <c r="B21" s="128">
        <v>2</v>
      </c>
      <c r="C21" s="128">
        <v>3</v>
      </c>
      <c r="D21" s="145">
        <v>4</v>
      </c>
      <c r="E21" s="145">
        <v>5</v>
      </c>
    </row>
    <row r="22" spans="1:5" s="149" customFormat="1" x14ac:dyDescent="0.25">
      <c r="A22" s="146" t="s">
        <v>710</v>
      </c>
      <c r="B22" s="147">
        <v>1</v>
      </c>
      <c r="C22" s="147"/>
      <c r="D22" s="148">
        <f>SUM(D23:D30)</f>
        <v>147832.40000000002</v>
      </c>
      <c r="E22" s="148">
        <f>SUM(E23:E30)</f>
        <v>150057.5</v>
      </c>
    </row>
    <row r="23" spans="1:5" ht="31.5" x14ac:dyDescent="0.25">
      <c r="A23" s="150" t="s">
        <v>493</v>
      </c>
      <c r="B23" s="151">
        <v>1</v>
      </c>
      <c r="C23" s="151">
        <v>2</v>
      </c>
      <c r="D23" s="152">
        <v>3362.5</v>
      </c>
      <c r="E23" s="152">
        <v>3284.7</v>
      </c>
    </row>
    <row r="24" spans="1:5" ht="47.25" x14ac:dyDescent="0.25">
      <c r="A24" s="150" t="s">
        <v>661</v>
      </c>
      <c r="B24" s="151">
        <v>1</v>
      </c>
      <c r="C24" s="151">
        <v>3</v>
      </c>
      <c r="D24" s="152">
        <v>1911.6</v>
      </c>
      <c r="E24" s="152">
        <v>1885.1</v>
      </c>
    </row>
    <row r="25" spans="1:5" ht="47.25" x14ac:dyDescent="0.25">
      <c r="A25" s="150" t="s">
        <v>372</v>
      </c>
      <c r="B25" s="151">
        <v>1</v>
      </c>
      <c r="C25" s="151">
        <v>4</v>
      </c>
      <c r="D25" s="152">
        <v>48115.7</v>
      </c>
      <c r="E25" s="152">
        <v>47303.1</v>
      </c>
    </row>
    <row r="26" spans="1:5" x14ac:dyDescent="0.25">
      <c r="A26" s="150" t="s">
        <v>498</v>
      </c>
      <c r="B26" s="151">
        <v>1</v>
      </c>
      <c r="C26" s="151">
        <v>5</v>
      </c>
      <c r="D26" s="152">
        <v>3.8</v>
      </c>
      <c r="E26" s="152">
        <v>3.4</v>
      </c>
    </row>
    <row r="27" spans="1:5" ht="31.5" x14ac:dyDescent="0.25">
      <c r="A27" s="150" t="s">
        <v>394</v>
      </c>
      <c r="B27" s="151">
        <v>1</v>
      </c>
      <c r="C27" s="151">
        <v>6</v>
      </c>
      <c r="D27" s="152">
        <v>17061.7</v>
      </c>
      <c r="E27" s="152">
        <v>17172.2</v>
      </c>
    </row>
    <row r="28" spans="1:5" x14ac:dyDescent="0.25">
      <c r="A28" s="150" t="s">
        <v>679</v>
      </c>
      <c r="B28" s="151">
        <v>1</v>
      </c>
      <c r="C28" s="151">
        <v>7</v>
      </c>
      <c r="D28" s="152">
        <v>0</v>
      </c>
      <c r="E28" s="152">
        <v>4000</v>
      </c>
    </row>
    <row r="29" spans="1:5" x14ac:dyDescent="0.25">
      <c r="A29" s="150" t="s">
        <v>686</v>
      </c>
      <c r="B29" s="151">
        <v>1</v>
      </c>
      <c r="C29" s="151">
        <v>11</v>
      </c>
      <c r="D29" s="152">
        <v>300</v>
      </c>
      <c r="E29" s="152">
        <v>300</v>
      </c>
    </row>
    <row r="30" spans="1:5" x14ac:dyDescent="0.25">
      <c r="A30" s="150" t="s">
        <v>347</v>
      </c>
      <c r="B30" s="151">
        <v>1</v>
      </c>
      <c r="C30" s="151">
        <v>13</v>
      </c>
      <c r="D30" s="152">
        <v>77077.100000000006</v>
      </c>
      <c r="E30" s="152">
        <v>76109</v>
      </c>
    </row>
    <row r="31" spans="1:5" s="149" customFormat="1" x14ac:dyDescent="0.25">
      <c r="A31" s="146" t="s">
        <v>719</v>
      </c>
      <c r="B31" s="147">
        <v>2</v>
      </c>
      <c r="C31" s="147"/>
      <c r="D31" s="148">
        <f>D32</f>
        <v>754</v>
      </c>
      <c r="E31" s="148">
        <f>E32</f>
        <v>44</v>
      </c>
    </row>
    <row r="32" spans="1:5" x14ac:dyDescent="0.25">
      <c r="A32" s="150" t="s">
        <v>691</v>
      </c>
      <c r="B32" s="151">
        <v>2</v>
      </c>
      <c r="C32" s="151">
        <v>4</v>
      </c>
      <c r="D32" s="152">
        <v>754</v>
      </c>
      <c r="E32" s="152">
        <v>44</v>
      </c>
    </row>
    <row r="33" spans="1:5" s="149" customFormat="1" ht="31.5" x14ac:dyDescent="0.25">
      <c r="A33" s="146" t="s">
        <v>723</v>
      </c>
      <c r="B33" s="147">
        <v>3</v>
      </c>
      <c r="C33" s="147"/>
      <c r="D33" s="148">
        <f>D34</f>
        <v>6086.3</v>
      </c>
      <c r="E33" s="148">
        <f>E34</f>
        <v>5980.3</v>
      </c>
    </row>
    <row r="34" spans="1:5" ht="31.5" x14ac:dyDescent="0.25">
      <c r="A34" s="150" t="s">
        <v>551</v>
      </c>
      <c r="B34" s="151">
        <v>3</v>
      </c>
      <c r="C34" s="151">
        <v>14</v>
      </c>
      <c r="D34" s="152">
        <v>6086.3</v>
      </c>
      <c r="E34" s="152">
        <v>5980.3</v>
      </c>
    </row>
    <row r="35" spans="1:5" s="149" customFormat="1" x14ac:dyDescent="0.25">
      <c r="A35" s="146" t="s">
        <v>714</v>
      </c>
      <c r="B35" s="147">
        <v>4</v>
      </c>
      <c r="C35" s="147"/>
      <c r="D35" s="148">
        <f>D36+D37+D38</f>
        <v>2940.7000000000003</v>
      </c>
      <c r="E35" s="148">
        <f>E36+E37+E38</f>
        <v>2973.3</v>
      </c>
    </row>
    <row r="36" spans="1:5" x14ac:dyDescent="0.25">
      <c r="A36" s="150" t="s">
        <v>363</v>
      </c>
      <c r="B36" s="151">
        <v>4</v>
      </c>
      <c r="C36" s="151">
        <v>5</v>
      </c>
      <c r="D36" s="152">
        <v>2282.8000000000002</v>
      </c>
      <c r="E36" s="152">
        <v>2282.8000000000002</v>
      </c>
    </row>
    <row r="37" spans="1:5" x14ac:dyDescent="0.25">
      <c r="A37" s="150" t="s">
        <v>525</v>
      </c>
      <c r="B37" s="151">
        <v>4</v>
      </c>
      <c r="C37" s="151">
        <v>9</v>
      </c>
      <c r="D37" s="152">
        <v>407.9</v>
      </c>
      <c r="E37" s="152">
        <v>440.5</v>
      </c>
    </row>
    <row r="38" spans="1:5" x14ac:dyDescent="0.25">
      <c r="A38" s="150" t="s">
        <v>385</v>
      </c>
      <c r="B38" s="151">
        <v>4</v>
      </c>
      <c r="C38" s="151">
        <v>12</v>
      </c>
      <c r="D38" s="152">
        <v>250</v>
      </c>
      <c r="E38" s="152">
        <v>250</v>
      </c>
    </row>
    <row r="39" spans="1:5" s="149" customFormat="1" x14ac:dyDescent="0.25">
      <c r="A39" s="146" t="s">
        <v>715</v>
      </c>
      <c r="B39" s="147">
        <v>5</v>
      </c>
      <c r="C39" s="147"/>
      <c r="D39" s="148">
        <f>D40+D41</f>
        <v>8927.7999999999993</v>
      </c>
      <c r="E39" s="148">
        <f>E40+E41</f>
        <v>8866.6999999999989</v>
      </c>
    </row>
    <row r="40" spans="1:5" x14ac:dyDescent="0.25">
      <c r="A40" s="150" t="s">
        <v>435</v>
      </c>
      <c r="B40" s="151">
        <v>5</v>
      </c>
      <c r="C40" s="151">
        <v>1</v>
      </c>
      <c r="D40" s="152">
        <v>3.9</v>
      </c>
      <c r="E40" s="152">
        <v>3.9</v>
      </c>
    </row>
    <row r="41" spans="1:5" x14ac:dyDescent="0.25">
      <c r="A41" s="150" t="s">
        <v>378</v>
      </c>
      <c r="B41" s="151">
        <v>5</v>
      </c>
      <c r="C41" s="151">
        <v>5</v>
      </c>
      <c r="D41" s="152">
        <v>8923.9</v>
      </c>
      <c r="E41" s="152">
        <v>8862.7999999999993</v>
      </c>
    </row>
    <row r="42" spans="1:5" s="149" customFormat="1" x14ac:dyDescent="0.25">
      <c r="A42" s="146" t="s">
        <v>724</v>
      </c>
      <c r="B42" s="147">
        <v>6</v>
      </c>
      <c r="C42" s="147"/>
      <c r="D42" s="148">
        <f>D43</f>
        <v>1194.4000000000001</v>
      </c>
      <c r="E42" s="148">
        <f>E43</f>
        <v>0</v>
      </c>
    </row>
    <row r="43" spans="1:5" x14ac:dyDescent="0.25">
      <c r="A43" s="155" t="s">
        <v>358</v>
      </c>
      <c r="B43" s="151">
        <v>6</v>
      </c>
      <c r="C43" s="151">
        <v>5</v>
      </c>
      <c r="D43" s="152">
        <v>1194.4000000000001</v>
      </c>
      <c r="E43" s="152">
        <v>0</v>
      </c>
    </row>
    <row r="44" spans="1:5" s="149" customFormat="1" x14ac:dyDescent="0.25">
      <c r="A44" s="146" t="s">
        <v>705</v>
      </c>
      <c r="B44" s="147">
        <v>7</v>
      </c>
      <c r="C44" s="147"/>
      <c r="D44" s="148">
        <f>D45+D46+D47+D48+D49+D50</f>
        <v>1008282</v>
      </c>
      <c r="E44" s="148">
        <f>E45+E46+E47+E48+E49+E50</f>
        <v>962796.9</v>
      </c>
    </row>
    <row r="45" spans="1:5" x14ac:dyDescent="0.25">
      <c r="A45" s="150" t="s">
        <v>202</v>
      </c>
      <c r="B45" s="151">
        <v>7</v>
      </c>
      <c r="C45" s="151">
        <v>1</v>
      </c>
      <c r="D45" s="152">
        <v>284708.09999999998</v>
      </c>
      <c r="E45" s="152">
        <v>259930</v>
      </c>
    </row>
    <row r="46" spans="1:5" x14ac:dyDescent="0.25">
      <c r="A46" s="150" t="s">
        <v>224</v>
      </c>
      <c r="B46" s="151">
        <v>7</v>
      </c>
      <c r="C46" s="151">
        <v>2</v>
      </c>
      <c r="D46" s="152">
        <v>637481</v>
      </c>
      <c r="E46" s="152">
        <v>622288.69999999995</v>
      </c>
    </row>
    <row r="47" spans="1:5" x14ac:dyDescent="0.25">
      <c r="A47" s="150" t="s">
        <v>262</v>
      </c>
      <c r="B47" s="151">
        <v>7</v>
      </c>
      <c r="C47" s="151">
        <v>3</v>
      </c>
      <c r="D47" s="152">
        <v>66954.8</v>
      </c>
      <c r="E47" s="152">
        <v>61598.8</v>
      </c>
    </row>
    <row r="48" spans="1:5" ht="31.5" x14ac:dyDescent="0.25">
      <c r="A48" s="150" t="s">
        <v>207</v>
      </c>
      <c r="B48" s="151">
        <v>7</v>
      </c>
      <c r="C48" s="151">
        <v>5</v>
      </c>
      <c r="D48" s="152">
        <v>161</v>
      </c>
      <c r="E48" s="152">
        <v>144</v>
      </c>
    </row>
    <row r="49" spans="1:5" x14ac:dyDescent="0.25">
      <c r="A49" s="150" t="s">
        <v>291</v>
      </c>
      <c r="B49" s="151">
        <v>7</v>
      </c>
      <c r="C49" s="151">
        <v>7</v>
      </c>
      <c r="D49" s="152">
        <v>2518.6</v>
      </c>
      <c r="E49" s="152">
        <v>2518.6</v>
      </c>
    </row>
    <row r="50" spans="1:5" x14ac:dyDescent="0.25">
      <c r="A50" s="150" t="s">
        <v>277</v>
      </c>
      <c r="B50" s="151">
        <v>7</v>
      </c>
      <c r="C50" s="151">
        <v>9</v>
      </c>
      <c r="D50" s="152">
        <v>16458.5</v>
      </c>
      <c r="E50" s="152">
        <v>16316.8</v>
      </c>
    </row>
    <row r="51" spans="1:5" s="149" customFormat="1" x14ac:dyDescent="0.25">
      <c r="A51" s="146" t="s">
        <v>706</v>
      </c>
      <c r="B51" s="147">
        <v>8</v>
      </c>
      <c r="C51" s="147"/>
      <c r="D51" s="148">
        <f>D52+D53</f>
        <v>40600.6</v>
      </c>
      <c r="E51" s="148">
        <f>E52+E53</f>
        <v>40089.399999999994</v>
      </c>
    </row>
    <row r="52" spans="1:5" x14ac:dyDescent="0.25">
      <c r="A52" s="150" t="s">
        <v>301</v>
      </c>
      <c r="B52" s="151">
        <v>8</v>
      </c>
      <c r="C52" s="151">
        <v>1</v>
      </c>
      <c r="D52" s="152">
        <v>38733.4</v>
      </c>
      <c r="E52" s="152">
        <v>38251.199999999997</v>
      </c>
    </row>
    <row r="53" spans="1:5" x14ac:dyDescent="0.25">
      <c r="A53" s="150" t="s">
        <v>335</v>
      </c>
      <c r="B53" s="151">
        <v>8</v>
      </c>
      <c r="C53" s="151">
        <v>4</v>
      </c>
      <c r="D53" s="152">
        <v>1867.2</v>
      </c>
      <c r="E53" s="152">
        <v>1838.2</v>
      </c>
    </row>
    <row r="54" spans="1:5" s="149" customFormat="1" x14ac:dyDescent="0.25">
      <c r="A54" s="146" t="s">
        <v>720</v>
      </c>
      <c r="B54" s="147">
        <v>9</v>
      </c>
      <c r="C54" s="147"/>
      <c r="D54" s="148">
        <f>D55</f>
        <v>99</v>
      </c>
      <c r="E54" s="148">
        <f>E55</f>
        <v>169</v>
      </c>
    </row>
    <row r="55" spans="1:5" x14ac:dyDescent="0.25">
      <c r="A55" s="150" t="s">
        <v>618</v>
      </c>
      <c r="B55" s="151">
        <v>9</v>
      </c>
      <c r="C55" s="151">
        <v>9</v>
      </c>
      <c r="D55" s="152">
        <v>99</v>
      </c>
      <c r="E55" s="152">
        <v>169</v>
      </c>
    </row>
    <row r="56" spans="1:5" s="149" customFormat="1" x14ac:dyDescent="0.25">
      <c r="A56" s="146" t="s">
        <v>708</v>
      </c>
      <c r="B56" s="147">
        <v>10</v>
      </c>
      <c r="C56" s="147"/>
      <c r="D56" s="148">
        <f>D57+D58+D59+D60</f>
        <v>34313.699999999997</v>
      </c>
      <c r="E56" s="148">
        <f>E57+E58+E59+E60</f>
        <v>34611.199999999997</v>
      </c>
    </row>
    <row r="57" spans="1:5" x14ac:dyDescent="0.25">
      <c r="A57" s="150" t="s">
        <v>475</v>
      </c>
      <c r="B57" s="151">
        <v>10</v>
      </c>
      <c r="C57" s="151">
        <v>1</v>
      </c>
      <c r="D57" s="152">
        <v>7464.6</v>
      </c>
      <c r="E57" s="152">
        <v>7763.1</v>
      </c>
    </row>
    <row r="58" spans="1:5" x14ac:dyDescent="0.25">
      <c r="A58" s="150" t="s">
        <v>384</v>
      </c>
      <c r="B58" s="151">
        <v>10</v>
      </c>
      <c r="C58" s="151">
        <v>3</v>
      </c>
      <c r="D58" s="152">
        <v>11359.5</v>
      </c>
      <c r="E58" s="152">
        <v>11358.5</v>
      </c>
    </row>
    <row r="59" spans="1:5" x14ac:dyDescent="0.25">
      <c r="A59" s="150" t="s">
        <v>242</v>
      </c>
      <c r="B59" s="151">
        <v>10</v>
      </c>
      <c r="C59" s="151">
        <v>4</v>
      </c>
      <c r="D59" s="152">
        <v>15289.6</v>
      </c>
      <c r="E59" s="152">
        <v>15289.6</v>
      </c>
    </row>
    <row r="60" spans="1:5" x14ac:dyDescent="0.25">
      <c r="A60" s="150" t="s">
        <v>635</v>
      </c>
      <c r="B60" s="151">
        <v>10</v>
      </c>
      <c r="C60" s="151">
        <v>6</v>
      </c>
      <c r="D60" s="152">
        <v>200</v>
      </c>
      <c r="E60" s="152">
        <v>200</v>
      </c>
    </row>
    <row r="61" spans="1:5" s="149" customFormat="1" x14ac:dyDescent="0.25">
      <c r="A61" s="146" t="s">
        <v>721</v>
      </c>
      <c r="B61" s="147">
        <v>11</v>
      </c>
      <c r="C61" s="147"/>
      <c r="D61" s="148">
        <f>D62</f>
        <v>9550</v>
      </c>
      <c r="E61" s="148">
        <f>E62</f>
        <v>550</v>
      </c>
    </row>
    <row r="62" spans="1:5" x14ac:dyDescent="0.25">
      <c r="A62" s="150" t="s">
        <v>569</v>
      </c>
      <c r="B62" s="151">
        <v>11</v>
      </c>
      <c r="C62" s="151">
        <v>1</v>
      </c>
      <c r="D62" s="152">
        <v>9550</v>
      </c>
      <c r="E62" s="152">
        <v>550</v>
      </c>
    </row>
    <row r="63" spans="1:5" s="149" customFormat="1" x14ac:dyDescent="0.25">
      <c r="A63" s="146" t="s">
        <v>716</v>
      </c>
      <c r="B63" s="147">
        <v>12</v>
      </c>
      <c r="C63" s="147"/>
      <c r="D63" s="148">
        <f>D64</f>
        <v>3479.8</v>
      </c>
      <c r="E63" s="148">
        <f>E64</f>
        <v>3399.9</v>
      </c>
    </row>
    <row r="64" spans="1:5" x14ac:dyDescent="0.25">
      <c r="A64" s="150" t="s">
        <v>451</v>
      </c>
      <c r="B64" s="151">
        <v>12</v>
      </c>
      <c r="C64" s="151">
        <v>2</v>
      </c>
      <c r="D64" s="152">
        <v>3479.8</v>
      </c>
      <c r="E64" s="152">
        <v>3399.9</v>
      </c>
    </row>
    <row r="65" spans="1:8" s="149" customFormat="1" ht="31.5" x14ac:dyDescent="0.25">
      <c r="A65" s="146" t="s">
        <v>711</v>
      </c>
      <c r="B65" s="147">
        <v>13</v>
      </c>
      <c r="C65" s="147"/>
      <c r="D65" s="148">
        <f>D66</f>
        <v>184</v>
      </c>
      <c r="E65" s="148">
        <f>E66</f>
        <v>376.7</v>
      </c>
    </row>
    <row r="66" spans="1:8" ht="31.5" x14ac:dyDescent="0.25">
      <c r="A66" s="150" t="s">
        <v>405</v>
      </c>
      <c r="B66" s="151">
        <v>13</v>
      </c>
      <c r="C66" s="151">
        <v>1</v>
      </c>
      <c r="D66" s="152">
        <v>184</v>
      </c>
      <c r="E66" s="152">
        <v>376.7</v>
      </c>
    </row>
    <row r="67" spans="1:8" s="149" customFormat="1" ht="47.25" x14ac:dyDescent="0.25">
      <c r="A67" s="146" t="s">
        <v>712</v>
      </c>
      <c r="B67" s="147">
        <v>14</v>
      </c>
      <c r="C67" s="147"/>
      <c r="D67" s="148">
        <f>D68+D69</f>
        <v>106416.6</v>
      </c>
      <c r="E67" s="148">
        <f>E68+E69</f>
        <v>107524.9</v>
      </c>
    </row>
    <row r="68" spans="1:8" ht="31.5" x14ac:dyDescent="0.25">
      <c r="A68" s="150" t="s">
        <v>414</v>
      </c>
      <c r="B68" s="151">
        <v>14</v>
      </c>
      <c r="C68" s="151">
        <v>1</v>
      </c>
      <c r="D68" s="152">
        <v>99416.6</v>
      </c>
      <c r="E68" s="152">
        <v>98524.9</v>
      </c>
    </row>
    <row r="69" spans="1:8" x14ac:dyDescent="0.25">
      <c r="A69" s="150" t="s">
        <v>417</v>
      </c>
      <c r="B69" s="151">
        <v>14</v>
      </c>
      <c r="C69" s="151">
        <v>3</v>
      </c>
      <c r="D69" s="152">
        <v>7000</v>
      </c>
      <c r="E69" s="152">
        <v>9000</v>
      </c>
    </row>
    <row r="70" spans="1:8" s="149" customFormat="1" x14ac:dyDescent="0.25">
      <c r="A70" s="225" t="s">
        <v>702</v>
      </c>
      <c r="B70" s="226"/>
      <c r="C70" s="227"/>
      <c r="D70" s="148">
        <f>D22+D31+D33+D35+D39+D44+D51+D54+D56+D61+D63+D65+D67+D42</f>
        <v>1370661.3</v>
      </c>
      <c r="E70" s="148">
        <f>E22+E31+E33+E35+E39+E44+E51+E54+E56+E61+E63+E65+E67+E42</f>
        <v>1317439.7999999996</v>
      </c>
    </row>
    <row r="73" spans="1:8" x14ac:dyDescent="0.25">
      <c r="A73" s="153" t="s">
        <v>758</v>
      </c>
      <c r="B73" s="1"/>
      <c r="C73" s="9"/>
      <c r="D73" s="228" t="s">
        <v>759</v>
      </c>
      <c r="E73" s="228"/>
    </row>
    <row r="74" spans="1:8" x14ac:dyDescent="0.25">
      <c r="F74" s="126"/>
      <c r="H74" s="154"/>
    </row>
  </sheetData>
  <autoFilter ref="A21:I70" xr:uid="{00000000-0009-0000-0000-000004000000}"/>
  <mergeCells count="6">
    <mergeCell ref="D73:E73"/>
    <mergeCell ref="A16:E16"/>
    <mergeCell ref="A19:A20"/>
    <mergeCell ref="B19:C19"/>
    <mergeCell ref="D19:E19"/>
    <mergeCell ref="A70:C70"/>
  </mergeCells>
  <pageMargins left="0.78740157480314965" right="0.39370078740157483" top="0.78740157480314965" bottom="0.78740157480314965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95"/>
  <sheetViews>
    <sheetView workbookViewId="0">
      <selection activeCell="K22" sqref="K22"/>
    </sheetView>
  </sheetViews>
  <sheetFormatPr defaultRowHeight="15.75" x14ac:dyDescent="0.25"/>
  <cols>
    <col min="1" max="1" width="65.140625" style="105" customWidth="1"/>
    <col min="2" max="2" width="6.140625" style="119" customWidth="1"/>
    <col min="3" max="3" width="8" style="119" customWidth="1"/>
    <col min="4" max="4" width="9.85546875" style="119" customWidth="1"/>
    <col min="5" max="5" width="12.7109375" style="119" customWidth="1"/>
    <col min="6" max="6" width="8.140625" style="119" customWidth="1"/>
    <col min="7" max="7" width="13" style="105" customWidth="1"/>
    <col min="8" max="16384" width="9.140625" style="105"/>
  </cols>
  <sheetData>
    <row r="1" spans="1:7" x14ac:dyDescent="0.25">
      <c r="A1" s="124"/>
      <c r="B1" s="125"/>
      <c r="C1" s="125"/>
      <c r="D1" s="125"/>
      <c r="E1" s="124"/>
      <c r="F1" s="124"/>
      <c r="G1" s="126"/>
    </row>
    <row r="2" spans="1:7" x14ac:dyDescent="0.25">
      <c r="A2" s="124"/>
      <c r="B2" s="125"/>
      <c r="C2" s="125"/>
      <c r="D2" s="125"/>
      <c r="E2" s="124"/>
      <c r="F2" s="124"/>
      <c r="G2" s="126"/>
    </row>
    <row r="3" spans="1:7" x14ac:dyDescent="0.25">
      <c r="A3" s="124"/>
      <c r="B3" s="125"/>
      <c r="C3" s="125"/>
      <c r="D3" s="125"/>
      <c r="E3" s="124"/>
      <c r="F3" s="124"/>
      <c r="G3" s="126"/>
    </row>
    <row r="4" spans="1:7" x14ac:dyDescent="0.25">
      <c r="A4" s="124"/>
      <c r="B4" s="125"/>
      <c r="C4" s="125"/>
      <c r="D4" s="125"/>
      <c r="E4" s="124"/>
      <c r="F4" s="124"/>
      <c r="G4" s="126"/>
    </row>
    <row r="5" spans="1:7" x14ac:dyDescent="0.25">
      <c r="A5" s="124"/>
      <c r="B5" s="125"/>
      <c r="C5" s="125"/>
      <c r="D5" s="125"/>
      <c r="E5" s="124"/>
      <c r="F5" s="124"/>
      <c r="G5" s="126"/>
    </row>
    <row r="6" spans="1:7" x14ac:dyDescent="0.25">
      <c r="A6" s="124"/>
      <c r="B6" s="125"/>
      <c r="C6" s="125"/>
      <c r="D6" s="125"/>
      <c r="E6" s="124"/>
      <c r="F6" s="124"/>
      <c r="G6" s="126"/>
    </row>
    <row r="7" spans="1:7" x14ac:dyDescent="0.25">
      <c r="A7" s="124"/>
      <c r="B7" s="125"/>
      <c r="C7" s="125"/>
      <c r="D7" s="125"/>
      <c r="E7" s="124"/>
      <c r="F7" s="124"/>
      <c r="G7" s="126"/>
    </row>
    <row r="8" spans="1:7" x14ac:dyDescent="0.25">
      <c r="A8" s="124"/>
      <c r="B8" s="125"/>
      <c r="C8" s="125"/>
      <c r="D8" s="125"/>
      <c r="E8" s="124"/>
      <c r="F8" s="124"/>
      <c r="G8" s="126"/>
    </row>
    <row r="9" spans="1:7" x14ac:dyDescent="0.25">
      <c r="A9" s="124"/>
      <c r="B9" s="125"/>
      <c r="C9" s="125"/>
      <c r="D9" s="125"/>
      <c r="E9" s="124"/>
      <c r="F9" s="124"/>
      <c r="G9" s="126"/>
    </row>
    <row r="10" spans="1:7" x14ac:dyDescent="0.25">
      <c r="A10" s="124"/>
      <c r="B10" s="125"/>
      <c r="C10" s="125"/>
      <c r="D10" s="125"/>
      <c r="E10" s="124"/>
      <c r="F10" s="124"/>
      <c r="G10" s="126"/>
    </row>
    <row r="11" spans="1:7" x14ac:dyDescent="0.25">
      <c r="A11" s="124"/>
      <c r="B11" s="125"/>
      <c r="C11" s="125"/>
      <c r="D11" s="125"/>
      <c r="E11" s="124"/>
      <c r="F11" s="124"/>
      <c r="G11" s="126"/>
    </row>
    <row r="12" spans="1:7" x14ac:dyDescent="0.25">
      <c r="A12" s="124"/>
      <c r="B12" s="125"/>
      <c r="C12" s="125"/>
      <c r="D12" s="125"/>
      <c r="E12" s="124"/>
      <c r="F12" s="124"/>
      <c r="G12" s="126"/>
    </row>
    <row r="13" spans="1:7" x14ac:dyDescent="0.25">
      <c r="A13" s="124"/>
      <c r="B13" s="125"/>
      <c r="C13" s="125"/>
      <c r="D13" s="125"/>
      <c r="E13" s="124"/>
      <c r="F13" s="124"/>
      <c r="G13" s="126"/>
    </row>
    <row r="14" spans="1:7" ht="34.5" customHeight="1" x14ac:dyDescent="0.3">
      <c r="A14" s="213" t="s">
        <v>813</v>
      </c>
      <c r="B14" s="213"/>
      <c r="C14" s="213"/>
      <c r="D14" s="213"/>
      <c r="E14" s="213"/>
      <c r="F14" s="213"/>
      <c r="G14" s="213"/>
    </row>
    <row r="15" spans="1:7" x14ac:dyDescent="0.25">
      <c r="A15" s="104"/>
      <c r="B15" s="114"/>
      <c r="C15" s="114"/>
      <c r="D15" s="114"/>
      <c r="E15" s="114"/>
      <c r="F15" s="114"/>
      <c r="G15" s="104"/>
    </row>
    <row r="16" spans="1:7" ht="15.75" customHeight="1" x14ac:dyDescent="0.25">
      <c r="A16" s="211" t="s">
        <v>697</v>
      </c>
      <c r="B16" s="233" t="s">
        <v>122</v>
      </c>
      <c r="C16" s="233"/>
      <c r="D16" s="233"/>
      <c r="E16" s="233"/>
      <c r="F16" s="233"/>
      <c r="G16" s="211" t="s">
        <v>698</v>
      </c>
    </row>
    <row r="17" spans="1:7" ht="24.75" x14ac:dyDescent="0.25">
      <c r="A17" s="211"/>
      <c r="B17" s="193" t="s">
        <v>727</v>
      </c>
      <c r="C17" s="193" t="s">
        <v>728</v>
      </c>
      <c r="D17" s="193" t="s">
        <v>729</v>
      </c>
      <c r="E17" s="193" t="s">
        <v>699</v>
      </c>
      <c r="F17" s="193" t="s">
        <v>700</v>
      </c>
      <c r="G17" s="211"/>
    </row>
    <row r="18" spans="1:7" x14ac:dyDescent="0.25">
      <c r="A18" s="128">
        <v>1</v>
      </c>
      <c r="B18" s="128">
        <v>2</v>
      </c>
      <c r="C18" s="128">
        <v>3</v>
      </c>
      <c r="D18" s="128">
        <v>4</v>
      </c>
      <c r="E18" s="128">
        <v>5</v>
      </c>
      <c r="F18" s="128">
        <v>6</v>
      </c>
      <c r="G18" s="128">
        <v>7</v>
      </c>
    </row>
    <row r="19" spans="1:7" s="120" customFormat="1" ht="20.25" customHeight="1" x14ac:dyDescent="0.25">
      <c r="A19" s="134" t="s">
        <v>704</v>
      </c>
      <c r="B19" s="135">
        <v>904</v>
      </c>
      <c r="C19" s="136">
        <v>0</v>
      </c>
      <c r="D19" s="136">
        <v>0</v>
      </c>
      <c r="E19" s="121" t="s">
        <v>193</v>
      </c>
      <c r="F19" s="122" t="s">
        <v>193</v>
      </c>
      <c r="G19" s="111">
        <v>61395.9</v>
      </c>
    </row>
    <row r="20" spans="1:7" x14ac:dyDescent="0.25">
      <c r="A20" s="131" t="s">
        <v>705</v>
      </c>
      <c r="B20" s="132">
        <v>904</v>
      </c>
      <c r="C20" s="133">
        <v>7</v>
      </c>
      <c r="D20" s="133">
        <v>0</v>
      </c>
      <c r="E20" s="115" t="s">
        <v>193</v>
      </c>
      <c r="F20" s="116" t="s">
        <v>193</v>
      </c>
      <c r="G20" s="113">
        <v>12118.2</v>
      </c>
    </row>
    <row r="21" spans="1:7" x14ac:dyDescent="0.25">
      <c r="A21" s="131" t="s">
        <v>262</v>
      </c>
      <c r="B21" s="132">
        <v>904</v>
      </c>
      <c r="C21" s="133">
        <v>7</v>
      </c>
      <c r="D21" s="133">
        <v>3</v>
      </c>
      <c r="E21" s="115" t="s">
        <v>193</v>
      </c>
      <c r="F21" s="116" t="s">
        <v>193</v>
      </c>
      <c r="G21" s="113">
        <v>12086.7</v>
      </c>
    </row>
    <row r="22" spans="1:7" ht="31.5" customHeight="1" x14ac:dyDescent="0.25">
      <c r="A22" s="131" t="s">
        <v>294</v>
      </c>
      <c r="B22" s="132">
        <v>904</v>
      </c>
      <c r="C22" s="133">
        <v>7</v>
      </c>
      <c r="D22" s="133">
        <v>3</v>
      </c>
      <c r="E22" s="115" t="s">
        <v>295</v>
      </c>
      <c r="F22" s="116" t="s">
        <v>193</v>
      </c>
      <c r="G22" s="113">
        <v>12086.7</v>
      </c>
    </row>
    <row r="23" spans="1:7" ht="47.25" x14ac:dyDescent="0.25">
      <c r="A23" s="131" t="s">
        <v>296</v>
      </c>
      <c r="B23" s="132">
        <v>904</v>
      </c>
      <c r="C23" s="133">
        <v>7</v>
      </c>
      <c r="D23" s="133">
        <v>3</v>
      </c>
      <c r="E23" s="115" t="s">
        <v>297</v>
      </c>
      <c r="F23" s="116" t="s">
        <v>193</v>
      </c>
      <c r="G23" s="113">
        <v>12086.7</v>
      </c>
    </row>
    <row r="24" spans="1:7" ht="31.5" x14ac:dyDescent="0.25">
      <c r="A24" s="131" t="s">
        <v>318</v>
      </c>
      <c r="B24" s="132">
        <v>904</v>
      </c>
      <c r="C24" s="133">
        <v>7</v>
      </c>
      <c r="D24" s="133">
        <v>3</v>
      </c>
      <c r="E24" s="115" t="s">
        <v>319</v>
      </c>
      <c r="F24" s="116" t="s">
        <v>193</v>
      </c>
      <c r="G24" s="113">
        <v>12086.7</v>
      </c>
    </row>
    <row r="25" spans="1:7" x14ac:dyDescent="0.25">
      <c r="A25" s="131" t="s">
        <v>320</v>
      </c>
      <c r="B25" s="132">
        <v>904</v>
      </c>
      <c r="C25" s="133">
        <v>7</v>
      </c>
      <c r="D25" s="133">
        <v>3</v>
      </c>
      <c r="E25" s="115" t="s">
        <v>321</v>
      </c>
      <c r="F25" s="116" t="s">
        <v>193</v>
      </c>
      <c r="G25" s="113">
        <v>21</v>
      </c>
    </row>
    <row r="26" spans="1:7" x14ac:dyDescent="0.25">
      <c r="A26" s="131" t="s">
        <v>245</v>
      </c>
      <c r="B26" s="132">
        <v>904</v>
      </c>
      <c r="C26" s="133">
        <v>7</v>
      </c>
      <c r="D26" s="133">
        <v>3</v>
      </c>
      <c r="E26" s="115" t="s">
        <v>321</v>
      </c>
      <c r="F26" s="116" t="s">
        <v>246</v>
      </c>
      <c r="G26" s="113">
        <v>21</v>
      </c>
    </row>
    <row r="27" spans="1:7" x14ac:dyDescent="0.25">
      <c r="A27" s="131" t="s">
        <v>208</v>
      </c>
      <c r="B27" s="132">
        <v>904</v>
      </c>
      <c r="C27" s="133">
        <v>7</v>
      </c>
      <c r="D27" s="133">
        <v>3</v>
      </c>
      <c r="E27" s="115" t="s">
        <v>322</v>
      </c>
      <c r="F27" s="116" t="s">
        <v>193</v>
      </c>
      <c r="G27" s="113">
        <v>612.29999999999995</v>
      </c>
    </row>
    <row r="28" spans="1:7" ht="63.75" customHeight="1" x14ac:dyDescent="0.25">
      <c r="A28" s="131" t="s">
        <v>214</v>
      </c>
      <c r="B28" s="132">
        <v>904</v>
      </c>
      <c r="C28" s="133">
        <v>7</v>
      </c>
      <c r="D28" s="133">
        <v>3</v>
      </c>
      <c r="E28" s="115" t="s">
        <v>322</v>
      </c>
      <c r="F28" s="116" t="s">
        <v>215</v>
      </c>
      <c r="G28" s="113">
        <v>0.2</v>
      </c>
    </row>
    <row r="29" spans="1:7" ht="31.5" x14ac:dyDescent="0.25">
      <c r="A29" s="131" t="s">
        <v>200</v>
      </c>
      <c r="B29" s="132">
        <v>904</v>
      </c>
      <c r="C29" s="133">
        <v>7</v>
      </c>
      <c r="D29" s="133">
        <v>3</v>
      </c>
      <c r="E29" s="115" t="s">
        <v>322</v>
      </c>
      <c r="F29" s="116" t="s">
        <v>201</v>
      </c>
      <c r="G29" s="113">
        <v>515</v>
      </c>
    </row>
    <row r="30" spans="1:7" x14ac:dyDescent="0.25">
      <c r="A30" s="131" t="s">
        <v>210</v>
      </c>
      <c r="B30" s="132">
        <v>904</v>
      </c>
      <c r="C30" s="133">
        <v>7</v>
      </c>
      <c r="D30" s="133">
        <v>3</v>
      </c>
      <c r="E30" s="115" t="s">
        <v>322</v>
      </c>
      <c r="F30" s="116" t="s">
        <v>211</v>
      </c>
      <c r="G30" s="113">
        <v>97.1</v>
      </c>
    </row>
    <row r="31" spans="1:7" ht="16.5" customHeight="1" x14ac:dyDescent="0.25">
      <c r="A31" s="131" t="s">
        <v>218</v>
      </c>
      <c r="B31" s="132">
        <v>904</v>
      </c>
      <c r="C31" s="133">
        <v>7</v>
      </c>
      <c r="D31" s="133">
        <v>3</v>
      </c>
      <c r="E31" s="115" t="s">
        <v>784</v>
      </c>
      <c r="F31" s="116" t="s">
        <v>193</v>
      </c>
      <c r="G31" s="113">
        <v>219</v>
      </c>
    </row>
    <row r="32" spans="1:7" ht="31.5" x14ac:dyDescent="0.25">
      <c r="A32" s="131" t="s">
        <v>200</v>
      </c>
      <c r="B32" s="132">
        <v>904</v>
      </c>
      <c r="C32" s="133">
        <v>7</v>
      </c>
      <c r="D32" s="133">
        <v>3</v>
      </c>
      <c r="E32" s="115" t="s">
        <v>784</v>
      </c>
      <c r="F32" s="116" t="s">
        <v>201</v>
      </c>
      <c r="G32" s="113">
        <v>219</v>
      </c>
    </row>
    <row r="33" spans="1:7" ht="141.75" customHeight="1" x14ac:dyDescent="0.25">
      <c r="A33" s="131" t="s">
        <v>265</v>
      </c>
      <c r="B33" s="132">
        <v>904</v>
      </c>
      <c r="C33" s="133">
        <v>7</v>
      </c>
      <c r="D33" s="133">
        <v>3</v>
      </c>
      <c r="E33" s="115" t="s">
        <v>324</v>
      </c>
      <c r="F33" s="116" t="s">
        <v>193</v>
      </c>
      <c r="G33" s="113">
        <v>11234.4</v>
      </c>
    </row>
    <row r="34" spans="1:7" ht="63.75" customHeight="1" x14ac:dyDescent="0.25">
      <c r="A34" s="131" t="s">
        <v>214</v>
      </c>
      <c r="B34" s="132">
        <v>904</v>
      </c>
      <c r="C34" s="133">
        <v>7</v>
      </c>
      <c r="D34" s="133">
        <v>3</v>
      </c>
      <c r="E34" s="115" t="s">
        <v>324</v>
      </c>
      <c r="F34" s="116" t="s">
        <v>215</v>
      </c>
      <c r="G34" s="113">
        <v>11234.4</v>
      </c>
    </row>
    <row r="35" spans="1:7" ht="31.5" x14ac:dyDescent="0.25">
      <c r="A35" s="131" t="s">
        <v>207</v>
      </c>
      <c r="B35" s="132">
        <v>904</v>
      </c>
      <c r="C35" s="133">
        <v>7</v>
      </c>
      <c r="D35" s="133">
        <v>5</v>
      </c>
      <c r="E35" s="115" t="s">
        <v>193</v>
      </c>
      <c r="F35" s="116" t="s">
        <v>193</v>
      </c>
      <c r="G35" s="113">
        <v>31.5</v>
      </c>
    </row>
    <row r="36" spans="1:7" ht="31.5" x14ac:dyDescent="0.25">
      <c r="A36" s="131" t="s">
        <v>294</v>
      </c>
      <c r="B36" s="132">
        <v>904</v>
      </c>
      <c r="C36" s="133">
        <v>7</v>
      </c>
      <c r="D36" s="133">
        <v>5</v>
      </c>
      <c r="E36" s="115" t="s">
        <v>295</v>
      </c>
      <c r="F36" s="116" t="s">
        <v>193</v>
      </c>
      <c r="G36" s="113">
        <v>31.5</v>
      </c>
    </row>
    <row r="37" spans="1:7" ht="47.25" x14ac:dyDescent="0.25">
      <c r="A37" s="131" t="s">
        <v>296</v>
      </c>
      <c r="B37" s="132">
        <v>904</v>
      </c>
      <c r="C37" s="133">
        <v>7</v>
      </c>
      <c r="D37" s="133">
        <v>5</v>
      </c>
      <c r="E37" s="115" t="s">
        <v>297</v>
      </c>
      <c r="F37" s="116" t="s">
        <v>193</v>
      </c>
      <c r="G37" s="113">
        <v>31.5</v>
      </c>
    </row>
    <row r="38" spans="1:7" x14ac:dyDescent="0.25">
      <c r="A38" s="131" t="s">
        <v>298</v>
      </c>
      <c r="B38" s="132">
        <v>904</v>
      </c>
      <c r="C38" s="133">
        <v>7</v>
      </c>
      <c r="D38" s="133">
        <v>5</v>
      </c>
      <c r="E38" s="115" t="s">
        <v>299</v>
      </c>
      <c r="F38" s="116" t="s">
        <v>193</v>
      </c>
      <c r="G38" s="113">
        <v>15</v>
      </c>
    </row>
    <row r="39" spans="1:7" ht="15" customHeight="1" x14ac:dyDescent="0.25">
      <c r="A39" s="131" t="s">
        <v>206</v>
      </c>
      <c r="B39" s="132">
        <v>904</v>
      </c>
      <c r="C39" s="133">
        <v>7</v>
      </c>
      <c r="D39" s="133">
        <v>5</v>
      </c>
      <c r="E39" s="115" t="s">
        <v>780</v>
      </c>
      <c r="F39" s="116" t="s">
        <v>193</v>
      </c>
      <c r="G39" s="113">
        <v>15</v>
      </c>
    </row>
    <row r="40" spans="1:7" ht="31.5" x14ac:dyDescent="0.25">
      <c r="A40" s="131" t="s">
        <v>200</v>
      </c>
      <c r="B40" s="132">
        <v>904</v>
      </c>
      <c r="C40" s="133">
        <v>7</v>
      </c>
      <c r="D40" s="133">
        <v>5</v>
      </c>
      <c r="E40" s="115" t="s">
        <v>780</v>
      </c>
      <c r="F40" s="116" t="s">
        <v>201</v>
      </c>
      <c r="G40" s="113">
        <v>15</v>
      </c>
    </row>
    <row r="41" spans="1:7" ht="31.5" x14ac:dyDescent="0.25">
      <c r="A41" s="131" t="s">
        <v>311</v>
      </c>
      <c r="B41" s="132">
        <v>904</v>
      </c>
      <c r="C41" s="133">
        <v>7</v>
      </c>
      <c r="D41" s="133">
        <v>5</v>
      </c>
      <c r="E41" s="115" t="s">
        <v>312</v>
      </c>
      <c r="F41" s="116" t="s">
        <v>193</v>
      </c>
      <c r="G41" s="113">
        <v>16.5</v>
      </c>
    </row>
    <row r="42" spans="1:7" ht="15" customHeight="1" x14ac:dyDescent="0.25">
      <c r="A42" s="131" t="s">
        <v>206</v>
      </c>
      <c r="B42" s="132">
        <v>904</v>
      </c>
      <c r="C42" s="133">
        <v>7</v>
      </c>
      <c r="D42" s="133">
        <v>5</v>
      </c>
      <c r="E42" s="115" t="s">
        <v>315</v>
      </c>
      <c r="F42" s="116" t="s">
        <v>193</v>
      </c>
      <c r="G42" s="113">
        <v>16.5</v>
      </c>
    </row>
    <row r="43" spans="1:7" ht="31.5" x14ac:dyDescent="0.25">
      <c r="A43" s="131" t="s">
        <v>200</v>
      </c>
      <c r="B43" s="132">
        <v>904</v>
      </c>
      <c r="C43" s="133">
        <v>7</v>
      </c>
      <c r="D43" s="133">
        <v>5</v>
      </c>
      <c r="E43" s="115" t="s">
        <v>315</v>
      </c>
      <c r="F43" s="116" t="s">
        <v>201</v>
      </c>
      <c r="G43" s="113">
        <v>16.5</v>
      </c>
    </row>
    <row r="44" spans="1:7" x14ac:dyDescent="0.25">
      <c r="A44" s="131" t="s">
        <v>706</v>
      </c>
      <c r="B44" s="132">
        <v>904</v>
      </c>
      <c r="C44" s="133">
        <v>8</v>
      </c>
      <c r="D44" s="133">
        <v>0</v>
      </c>
      <c r="E44" s="115" t="s">
        <v>193</v>
      </c>
      <c r="F44" s="116" t="s">
        <v>193</v>
      </c>
      <c r="G44" s="113">
        <v>49277.7</v>
      </c>
    </row>
    <row r="45" spans="1:7" x14ac:dyDescent="0.25">
      <c r="A45" s="131" t="s">
        <v>301</v>
      </c>
      <c r="B45" s="132">
        <v>904</v>
      </c>
      <c r="C45" s="133">
        <v>8</v>
      </c>
      <c r="D45" s="133">
        <v>1</v>
      </c>
      <c r="E45" s="115" t="s">
        <v>193</v>
      </c>
      <c r="F45" s="116" t="s">
        <v>193</v>
      </c>
      <c r="G45" s="113">
        <v>47192.800000000003</v>
      </c>
    </row>
    <row r="46" spans="1:7" ht="31.5" x14ac:dyDescent="0.25">
      <c r="A46" s="131" t="s">
        <v>294</v>
      </c>
      <c r="B46" s="132">
        <v>904</v>
      </c>
      <c r="C46" s="133">
        <v>8</v>
      </c>
      <c r="D46" s="133">
        <v>1</v>
      </c>
      <c r="E46" s="115" t="s">
        <v>295</v>
      </c>
      <c r="F46" s="116" t="s">
        <v>193</v>
      </c>
      <c r="G46" s="113">
        <v>47022</v>
      </c>
    </row>
    <row r="47" spans="1:7" ht="47.25" x14ac:dyDescent="0.25">
      <c r="A47" s="131" t="s">
        <v>296</v>
      </c>
      <c r="B47" s="132">
        <v>904</v>
      </c>
      <c r="C47" s="133">
        <v>8</v>
      </c>
      <c r="D47" s="133">
        <v>1</v>
      </c>
      <c r="E47" s="115" t="s">
        <v>297</v>
      </c>
      <c r="F47" s="116" t="s">
        <v>193</v>
      </c>
      <c r="G47" s="113">
        <v>47022</v>
      </c>
    </row>
    <row r="48" spans="1:7" x14ac:dyDescent="0.25">
      <c r="A48" s="131" t="s">
        <v>298</v>
      </c>
      <c r="B48" s="132">
        <v>904</v>
      </c>
      <c r="C48" s="133">
        <v>8</v>
      </c>
      <c r="D48" s="133">
        <v>1</v>
      </c>
      <c r="E48" s="115" t="s">
        <v>299</v>
      </c>
      <c r="F48" s="116" t="s">
        <v>193</v>
      </c>
      <c r="G48" s="113">
        <v>3470</v>
      </c>
    </row>
    <row r="49" spans="1:7" x14ac:dyDescent="0.25">
      <c r="A49" s="131" t="s">
        <v>208</v>
      </c>
      <c r="B49" s="132">
        <v>904</v>
      </c>
      <c r="C49" s="133">
        <v>8</v>
      </c>
      <c r="D49" s="133">
        <v>1</v>
      </c>
      <c r="E49" s="115" t="s">
        <v>300</v>
      </c>
      <c r="F49" s="116" t="s">
        <v>193</v>
      </c>
      <c r="G49" s="113">
        <v>391</v>
      </c>
    </row>
    <row r="50" spans="1:7" ht="63" x14ac:dyDescent="0.25">
      <c r="A50" s="131" t="s">
        <v>214</v>
      </c>
      <c r="B50" s="132">
        <v>904</v>
      </c>
      <c r="C50" s="133">
        <v>8</v>
      </c>
      <c r="D50" s="133">
        <v>1</v>
      </c>
      <c r="E50" s="115" t="s">
        <v>300</v>
      </c>
      <c r="F50" s="116" t="s">
        <v>215</v>
      </c>
      <c r="G50" s="113">
        <v>5.4</v>
      </c>
    </row>
    <row r="51" spans="1:7" ht="31.5" x14ac:dyDescent="0.25">
      <c r="A51" s="131" t="s">
        <v>200</v>
      </c>
      <c r="B51" s="132">
        <v>904</v>
      </c>
      <c r="C51" s="133">
        <v>8</v>
      </c>
      <c r="D51" s="133">
        <v>1</v>
      </c>
      <c r="E51" s="115" t="s">
        <v>300</v>
      </c>
      <c r="F51" s="116" t="s">
        <v>201</v>
      </c>
      <c r="G51" s="113">
        <v>378.1</v>
      </c>
    </row>
    <row r="52" spans="1:7" x14ac:dyDescent="0.25">
      <c r="A52" s="131" t="s">
        <v>210</v>
      </c>
      <c r="B52" s="132">
        <v>904</v>
      </c>
      <c r="C52" s="133">
        <v>8</v>
      </c>
      <c r="D52" s="133">
        <v>1</v>
      </c>
      <c r="E52" s="115" t="s">
        <v>300</v>
      </c>
      <c r="F52" s="116" t="s">
        <v>211</v>
      </c>
      <c r="G52" s="113">
        <v>7.5</v>
      </c>
    </row>
    <row r="53" spans="1:7" ht="31.5" x14ac:dyDescent="0.25">
      <c r="A53" s="131" t="s">
        <v>218</v>
      </c>
      <c r="B53" s="132">
        <v>904</v>
      </c>
      <c r="C53" s="133">
        <v>8</v>
      </c>
      <c r="D53" s="133">
        <v>1</v>
      </c>
      <c r="E53" s="115" t="s">
        <v>781</v>
      </c>
      <c r="F53" s="116" t="s">
        <v>193</v>
      </c>
      <c r="G53" s="113">
        <v>195</v>
      </c>
    </row>
    <row r="54" spans="1:7" ht="31.5" x14ac:dyDescent="0.25">
      <c r="A54" s="131" t="s">
        <v>200</v>
      </c>
      <c r="B54" s="132">
        <v>904</v>
      </c>
      <c r="C54" s="133">
        <v>8</v>
      </c>
      <c r="D54" s="133">
        <v>1</v>
      </c>
      <c r="E54" s="115" t="s">
        <v>781</v>
      </c>
      <c r="F54" s="116" t="s">
        <v>201</v>
      </c>
      <c r="G54" s="113">
        <v>195</v>
      </c>
    </row>
    <row r="55" spans="1:7" ht="157.5" x14ac:dyDescent="0.25">
      <c r="A55" s="131" t="s">
        <v>265</v>
      </c>
      <c r="B55" s="132">
        <v>904</v>
      </c>
      <c r="C55" s="133">
        <v>8</v>
      </c>
      <c r="D55" s="133">
        <v>1</v>
      </c>
      <c r="E55" s="115" t="s">
        <v>302</v>
      </c>
      <c r="F55" s="116" t="s">
        <v>193</v>
      </c>
      <c r="G55" s="113">
        <v>2884</v>
      </c>
    </row>
    <row r="56" spans="1:7" ht="63" x14ac:dyDescent="0.25">
      <c r="A56" s="131" t="s">
        <v>214</v>
      </c>
      <c r="B56" s="132">
        <v>904</v>
      </c>
      <c r="C56" s="133">
        <v>8</v>
      </c>
      <c r="D56" s="133">
        <v>1</v>
      </c>
      <c r="E56" s="115" t="s">
        <v>302</v>
      </c>
      <c r="F56" s="116" t="s">
        <v>215</v>
      </c>
      <c r="G56" s="113">
        <v>2884</v>
      </c>
    </row>
    <row r="57" spans="1:7" ht="31.5" x14ac:dyDescent="0.25">
      <c r="A57" s="131" t="s">
        <v>303</v>
      </c>
      <c r="B57" s="132">
        <v>904</v>
      </c>
      <c r="C57" s="133">
        <v>8</v>
      </c>
      <c r="D57" s="133">
        <v>1</v>
      </c>
      <c r="E57" s="115" t="s">
        <v>304</v>
      </c>
      <c r="F57" s="116" t="s">
        <v>193</v>
      </c>
      <c r="G57" s="113">
        <v>27127.5</v>
      </c>
    </row>
    <row r="58" spans="1:7" x14ac:dyDescent="0.25">
      <c r="A58" s="131" t="s">
        <v>208</v>
      </c>
      <c r="B58" s="132">
        <v>904</v>
      </c>
      <c r="C58" s="133">
        <v>8</v>
      </c>
      <c r="D58" s="133">
        <v>1</v>
      </c>
      <c r="E58" s="115" t="s">
        <v>305</v>
      </c>
      <c r="F58" s="116" t="s">
        <v>193</v>
      </c>
      <c r="G58" s="113">
        <v>4150.8</v>
      </c>
    </row>
    <row r="59" spans="1:7" ht="31.5" x14ac:dyDescent="0.25">
      <c r="A59" s="131" t="s">
        <v>200</v>
      </c>
      <c r="B59" s="132">
        <v>904</v>
      </c>
      <c r="C59" s="133">
        <v>8</v>
      </c>
      <c r="D59" s="133">
        <v>1</v>
      </c>
      <c r="E59" s="115" t="s">
        <v>305</v>
      </c>
      <c r="F59" s="116" t="s">
        <v>201</v>
      </c>
      <c r="G59" s="113">
        <v>4138.8999999999996</v>
      </c>
    </row>
    <row r="60" spans="1:7" x14ac:dyDescent="0.25">
      <c r="A60" s="131" t="s">
        <v>210</v>
      </c>
      <c r="B60" s="132">
        <v>904</v>
      </c>
      <c r="C60" s="133">
        <v>8</v>
      </c>
      <c r="D60" s="133">
        <v>1</v>
      </c>
      <c r="E60" s="115" t="s">
        <v>305</v>
      </c>
      <c r="F60" s="116" t="s">
        <v>211</v>
      </c>
      <c r="G60" s="113">
        <v>11.9</v>
      </c>
    </row>
    <row r="61" spans="1:7" ht="47.25" x14ac:dyDescent="0.25">
      <c r="A61" s="131" t="s">
        <v>306</v>
      </c>
      <c r="B61" s="132">
        <v>904</v>
      </c>
      <c r="C61" s="133">
        <v>8</v>
      </c>
      <c r="D61" s="133">
        <v>1</v>
      </c>
      <c r="E61" s="115" t="s">
        <v>307</v>
      </c>
      <c r="F61" s="116" t="s">
        <v>193</v>
      </c>
      <c r="G61" s="113">
        <v>397.7</v>
      </c>
    </row>
    <row r="62" spans="1:7" ht="31.5" x14ac:dyDescent="0.25">
      <c r="A62" s="131" t="s">
        <v>200</v>
      </c>
      <c r="B62" s="132">
        <v>904</v>
      </c>
      <c r="C62" s="133">
        <v>8</v>
      </c>
      <c r="D62" s="133">
        <v>1</v>
      </c>
      <c r="E62" s="115" t="s">
        <v>307</v>
      </c>
      <c r="F62" s="116" t="s">
        <v>201</v>
      </c>
      <c r="G62" s="113">
        <v>397.7</v>
      </c>
    </row>
    <row r="63" spans="1:7" ht="31.5" x14ac:dyDescent="0.25">
      <c r="A63" s="131" t="s">
        <v>218</v>
      </c>
      <c r="B63" s="132">
        <v>904</v>
      </c>
      <c r="C63" s="133">
        <v>8</v>
      </c>
      <c r="D63" s="133">
        <v>1</v>
      </c>
      <c r="E63" s="115" t="s">
        <v>782</v>
      </c>
      <c r="F63" s="116" t="s">
        <v>193</v>
      </c>
      <c r="G63" s="113">
        <v>468</v>
      </c>
    </row>
    <row r="64" spans="1:7" ht="31.5" x14ac:dyDescent="0.25">
      <c r="A64" s="131" t="s">
        <v>200</v>
      </c>
      <c r="B64" s="132">
        <v>904</v>
      </c>
      <c r="C64" s="133">
        <v>8</v>
      </c>
      <c r="D64" s="133">
        <v>1</v>
      </c>
      <c r="E64" s="115" t="s">
        <v>782</v>
      </c>
      <c r="F64" s="116" t="s">
        <v>201</v>
      </c>
      <c r="G64" s="113">
        <v>468</v>
      </c>
    </row>
    <row r="65" spans="1:7" ht="157.5" x14ac:dyDescent="0.25">
      <c r="A65" s="131" t="s">
        <v>265</v>
      </c>
      <c r="B65" s="132">
        <v>904</v>
      </c>
      <c r="C65" s="133">
        <v>8</v>
      </c>
      <c r="D65" s="133">
        <v>1</v>
      </c>
      <c r="E65" s="115" t="s">
        <v>310</v>
      </c>
      <c r="F65" s="116" t="s">
        <v>193</v>
      </c>
      <c r="G65" s="113">
        <v>22111</v>
      </c>
    </row>
    <row r="66" spans="1:7" ht="63" x14ac:dyDescent="0.25">
      <c r="A66" s="131" t="s">
        <v>214</v>
      </c>
      <c r="B66" s="132">
        <v>904</v>
      </c>
      <c r="C66" s="133">
        <v>8</v>
      </c>
      <c r="D66" s="133">
        <v>1</v>
      </c>
      <c r="E66" s="115" t="s">
        <v>310</v>
      </c>
      <c r="F66" s="116" t="s">
        <v>215</v>
      </c>
      <c r="G66" s="113">
        <v>22111</v>
      </c>
    </row>
    <row r="67" spans="1:7" ht="31.5" x14ac:dyDescent="0.25">
      <c r="A67" s="131" t="s">
        <v>311</v>
      </c>
      <c r="B67" s="132">
        <v>904</v>
      </c>
      <c r="C67" s="133">
        <v>8</v>
      </c>
      <c r="D67" s="133">
        <v>1</v>
      </c>
      <c r="E67" s="115" t="s">
        <v>312</v>
      </c>
      <c r="F67" s="116" t="s">
        <v>193</v>
      </c>
      <c r="G67" s="113">
        <v>16424.5</v>
      </c>
    </row>
    <row r="68" spans="1:7" ht="47.25" x14ac:dyDescent="0.25">
      <c r="A68" s="131" t="s">
        <v>313</v>
      </c>
      <c r="B68" s="132">
        <v>904</v>
      </c>
      <c r="C68" s="133">
        <v>8</v>
      </c>
      <c r="D68" s="133">
        <v>1</v>
      </c>
      <c r="E68" s="115" t="s">
        <v>314</v>
      </c>
      <c r="F68" s="116" t="s">
        <v>193</v>
      </c>
      <c r="G68" s="113">
        <v>1038</v>
      </c>
    </row>
    <row r="69" spans="1:7" ht="31.5" x14ac:dyDescent="0.25">
      <c r="A69" s="131" t="s">
        <v>200</v>
      </c>
      <c r="B69" s="132">
        <v>904</v>
      </c>
      <c r="C69" s="133">
        <v>8</v>
      </c>
      <c r="D69" s="133">
        <v>1</v>
      </c>
      <c r="E69" s="115" t="s">
        <v>314</v>
      </c>
      <c r="F69" s="116" t="s">
        <v>201</v>
      </c>
      <c r="G69" s="113">
        <v>1038</v>
      </c>
    </row>
    <row r="70" spans="1:7" x14ac:dyDescent="0.25">
      <c r="A70" s="131" t="s">
        <v>208</v>
      </c>
      <c r="B70" s="132">
        <v>904</v>
      </c>
      <c r="C70" s="133">
        <v>8</v>
      </c>
      <c r="D70" s="133">
        <v>1</v>
      </c>
      <c r="E70" s="115" t="s">
        <v>316</v>
      </c>
      <c r="F70" s="116" t="s">
        <v>193</v>
      </c>
      <c r="G70" s="113">
        <v>1948.1</v>
      </c>
    </row>
    <row r="71" spans="1:7" ht="63" x14ac:dyDescent="0.25">
      <c r="A71" s="131" t="s">
        <v>214</v>
      </c>
      <c r="B71" s="132">
        <v>904</v>
      </c>
      <c r="C71" s="133">
        <v>8</v>
      </c>
      <c r="D71" s="133">
        <v>1</v>
      </c>
      <c r="E71" s="115" t="s">
        <v>316</v>
      </c>
      <c r="F71" s="116" t="s">
        <v>215</v>
      </c>
      <c r="G71" s="113">
        <v>4.2</v>
      </c>
    </row>
    <row r="72" spans="1:7" ht="31.5" x14ac:dyDescent="0.25">
      <c r="A72" s="131" t="s">
        <v>200</v>
      </c>
      <c r="B72" s="132">
        <v>904</v>
      </c>
      <c r="C72" s="133">
        <v>8</v>
      </c>
      <c r="D72" s="133">
        <v>1</v>
      </c>
      <c r="E72" s="115" t="s">
        <v>316</v>
      </c>
      <c r="F72" s="116" t="s">
        <v>201</v>
      </c>
      <c r="G72" s="113">
        <v>1921.4</v>
      </c>
    </row>
    <row r="73" spans="1:7" x14ac:dyDescent="0.25">
      <c r="A73" s="131" t="s">
        <v>210</v>
      </c>
      <c r="B73" s="132">
        <v>904</v>
      </c>
      <c r="C73" s="133">
        <v>8</v>
      </c>
      <c r="D73" s="133">
        <v>1</v>
      </c>
      <c r="E73" s="115" t="s">
        <v>316</v>
      </c>
      <c r="F73" s="116" t="s">
        <v>211</v>
      </c>
      <c r="G73" s="113">
        <v>22.5</v>
      </c>
    </row>
    <row r="74" spans="1:7" ht="31.5" x14ac:dyDescent="0.25">
      <c r="A74" s="131" t="s">
        <v>218</v>
      </c>
      <c r="B74" s="132">
        <v>904</v>
      </c>
      <c r="C74" s="133">
        <v>8</v>
      </c>
      <c r="D74" s="133">
        <v>1</v>
      </c>
      <c r="E74" s="115" t="s">
        <v>783</v>
      </c>
      <c r="F74" s="116" t="s">
        <v>193</v>
      </c>
      <c r="G74" s="113">
        <v>300</v>
      </c>
    </row>
    <row r="75" spans="1:7" ht="31.5" x14ac:dyDescent="0.25">
      <c r="A75" s="131" t="s">
        <v>200</v>
      </c>
      <c r="B75" s="132">
        <v>904</v>
      </c>
      <c r="C75" s="133">
        <v>8</v>
      </c>
      <c r="D75" s="133">
        <v>1</v>
      </c>
      <c r="E75" s="115" t="s">
        <v>783</v>
      </c>
      <c r="F75" s="116" t="s">
        <v>201</v>
      </c>
      <c r="G75" s="113">
        <v>300</v>
      </c>
    </row>
    <row r="76" spans="1:7" ht="157.5" x14ac:dyDescent="0.25">
      <c r="A76" s="131" t="s">
        <v>265</v>
      </c>
      <c r="B76" s="132">
        <v>904</v>
      </c>
      <c r="C76" s="133">
        <v>8</v>
      </c>
      <c r="D76" s="133">
        <v>1</v>
      </c>
      <c r="E76" s="115" t="s">
        <v>317</v>
      </c>
      <c r="F76" s="116" t="s">
        <v>193</v>
      </c>
      <c r="G76" s="113">
        <v>13138.4</v>
      </c>
    </row>
    <row r="77" spans="1:7" ht="63" x14ac:dyDescent="0.25">
      <c r="A77" s="131" t="s">
        <v>214</v>
      </c>
      <c r="B77" s="132">
        <v>904</v>
      </c>
      <c r="C77" s="133">
        <v>8</v>
      </c>
      <c r="D77" s="133">
        <v>1</v>
      </c>
      <c r="E77" s="115" t="s">
        <v>317</v>
      </c>
      <c r="F77" s="116" t="s">
        <v>215</v>
      </c>
      <c r="G77" s="113">
        <v>13138.4</v>
      </c>
    </row>
    <row r="78" spans="1:7" ht="47.25" x14ac:dyDescent="0.25">
      <c r="A78" s="131" t="s">
        <v>337</v>
      </c>
      <c r="B78" s="132">
        <v>904</v>
      </c>
      <c r="C78" s="133">
        <v>8</v>
      </c>
      <c r="D78" s="133">
        <v>1</v>
      </c>
      <c r="E78" s="115" t="s">
        <v>338</v>
      </c>
      <c r="F78" s="116" t="s">
        <v>193</v>
      </c>
      <c r="G78" s="113">
        <v>30.8</v>
      </c>
    </row>
    <row r="79" spans="1:7" ht="47.25" x14ac:dyDescent="0.25">
      <c r="A79" s="131" t="s">
        <v>364</v>
      </c>
      <c r="B79" s="132">
        <v>904</v>
      </c>
      <c r="C79" s="133">
        <v>8</v>
      </c>
      <c r="D79" s="133">
        <v>1</v>
      </c>
      <c r="E79" s="115" t="s">
        <v>365</v>
      </c>
      <c r="F79" s="116" t="s">
        <v>193</v>
      </c>
      <c r="G79" s="113">
        <v>30.8</v>
      </c>
    </row>
    <row r="80" spans="1:7" ht="47.25" x14ac:dyDescent="0.25">
      <c r="A80" s="131" t="s">
        <v>366</v>
      </c>
      <c r="B80" s="132">
        <v>904</v>
      </c>
      <c r="C80" s="133">
        <v>8</v>
      </c>
      <c r="D80" s="133">
        <v>1</v>
      </c>
      <c r="E80" s="115" t="s">
        <v>367</v>
      </c>
      <c r="F80" s="116" t="s">
        <v>193</v>
      </c>
      <c r="G80" s="113">
        <v>30.8</v>
      </c>
    </row>
    <row r="81" spans="1:7" ht="63" x14ac:dyDescent="0.25">
      <c r="A81" s="131" t="s">
        <v>282</v>
      </c>
      <c r="B81" s="132">
        <v>904</v>
      </c>
      <c r="C81" s="133">
        <v>8</v>
      </c>
      <c r="D81" s="133">
        <v>1</v>
      </c>
      <c r="E81" s="115" t="s">
        <v>368</v>
      </c>
      <c r="F81" s="116" t="s">
        <v>193</v>
      </c>
      <c r="G81" s="113">
        <v>30.8</v>
      </c>
    </row>
    <row r="82" spans="1:7" ht="31.5" x14ac:dyDescent="0.25">
      <c r="A82" s="131" t="s">
        <v>200</v>
      </c>
      <c r="B82" s="132">
        <v>904</v>
      </c>
      <c r="C82" s="133">
        <v>8</v>
      </c>
      <c r="D82" s="133">
        <v>1</v>
      </c>
      <c r="E82" s="115" t="s">
        <v>368</v>
      </c>
      <c r="F82" s="116" t="s">
        <v>201</v>
      </c>
      <c r="G82" s="113">
        <v>30.8</v>
      </c>
    </row>
    <row r="83" spans="1:7" ht="31.5" x14ac:dyDescent="0.25">
      <c r="A83" s="131" t="s">
        <v>623</v>
      </c>
      <c r="B83" s="132">
        <v>904</v>
      </c>
      <c r="C83" s="133">
        <v>8</v>
      </c>
      <c r="D83" s="133">
        <v>1</v>
      </c>
      <c r="E83" s="115" t="s">
        <v>624</v>
      </c>
      <c r="F83" s="116" t="s">
        <v>193</v>
      </c>
      <c r="G83" s="113">
        <v>140</v>
      </c>
    </row>
    <row r="84" spans="1:7" ht="47.25" x14ac:dyDescent="0.25">
      <c r="A84" s="131" t="s">
        <v>625</v>
      </c>
      <c r="B84" s="132">
        <v>904</v>
      </c>
      <c r="C84" s="133">
        <v>8</v>
      </c>
      <c r="D84" s="133">
        <v>1</v>
      </c>
      <c r="E84" s="115" t="s">
        <v>626</v>
      </c>
      <c r="F84" s="116" t="s">
        <v>193</v>
      </c>
      <c r="G84" s="113">
        <v>140</v>
      </c>
    </row>
    <row r="85" spans="1:7" ht="63" x14ac:dyDescent="0.25">
      <c r="A85" s="131" t="s">
        <v>627</v>
      </c>
      <c r="B85" s="132">
        <v>904</v>
      </c>
      <c r="C85" s="133">
        <v>8</v>
      </c>
      <c r="D85" s="133">
        <v>1</v>
      </c>
      <c r="E85" s="115" t="s">
        <v>628</v>
      </c>
      <c r="F85" s="116" t="s">
        <v>193</v>
      </c>
      <c r="G85" s="113">
        <v>140</v>
      </c>
    </row>
    <row r="86" spans="1:7" ht="31.5" x14ac:dyDescent="0.25">
      <c r="A86" s="131" t="s">
        <v>629</v>
      </c>
      <c r="B86" s="132">
        <v>904</v>
      </c>
      <c r="C86" s="133">
        <v>8</v>
      </c>
      <c r="D86" s="133">
        <v>1</v>
      </c>
      <c r="E86" s="115" t="s">
        <v>630</v>
      </c>
      <c r="F86" s="116" t="s">
        <v>193</v>
      </c>
      <c r="G86" s="113">
        <v>140</v>
      </c>
    </row>
    <row r="87" spans="1:7" ht="31.5" x14ac:dyDescent="0.25">
      <c r="A87" s="131" t="s">
        <v>200</v>
      </c>
      <c r="B87" s="132">
        <v>904</v>
      </c>
      <c r="C87" s="133">
        <v>8</v>
      </c>
      <c r="D87" s="133">
        <v>1</v>
      </c>
      <c r="E87" s="115" t="s">
        <v>630</v>
      </c>
      <c r="F87" s="116" t="s">
        <v>201</v>
      </c>
      <c r="G87" s="113">
        <v>140</v>
      </c>
    </row>
    <row r="88" spans="1:7" x14ac:dyDescent="0.25">
      <c r="A88" s="131" t="s">
        <v>335</v>
      </c>
      <c r="B88" s="132">
        <v>904</v>
      </c>
      <c r="C88" s="133">
        <v>8</v>
      </c>
      <c r="D88" s="133">
        <v>4</v>
      </c>
      <c r="E88" s="115" t="s">
        <v>193</v>
      </c>
      <c r="F88" s="116" t="s">
        <v>193</v>
      </c>
      <c r="G88" s="113">
        <v>2084.9</v>
      </c>
    </row>
    <row r="89" spans="1:7" ht="31.5" x14ac:dyDescent="0.25">
      <c r="A89" s="131" t="s">
        <v>294</v>
      </c>
      <c r="B89" s="132">
        <v>904</v>
      </c>
      <c r="C89" s="133">
        <v>8</v>
      </c>
      <c r="D89" s="133">
        <v>4</v>
      </c>
      <c r="E89" s="115" t="s">
        <v>295</v>
      </c>
      <c r="F89" s="116" t="s">
        <v>193</v>
      </c>
      <c r="G89" s="113">
        <v>2084.9</v>
      </c>
    </row>
    <row r="90" spans="1:7" ht="31.5" x14ac:dyDescent="0.25">
      <c r="A90" s="131" t="s">
        <v>329</v>
      </c>
      <c r="B90" s="132">
        <v>904</v>
      </c>
      <c r="C90" s="133">
        <v>8</v>
      </c>
      <c r="D90" s="133">
        <v>4</v>
      </c>
      <c r="E90" s="115" t="s">
        <v>330</v>
      </c>
      <c r="F90" s="116" t="s">
        <v>193</v>
      </c>
      <c r="G90" s="113">
        <v>2084.9</v>
      </c>
    </row>
    <row r="91" spans="1:7" ht="31.5" x14ac:dyDescent="0.25">
      <c r="A91" s="131" t="s">
        <v>331</v>
      </c>
      <c r="B91" s="132">
        <v>904</v>
      </c>
      <c r="C91" s="133">
        <v>8</v>
      </c>
      <c r="D91" s="133">
        <v>4</v>
      </c>
      <c r="E91" s="115" t="s">
        <v>332</v>
      </c>
      <c r="F91" s="116" t="s">
        <v>193</v>
      </c>
      <c r="G91" s="113">
        <v>2084.9</v>
      </c>
    </row>
    <row r="92" spans="1:7" x14ac:dyDescent="0.25">
      <c r="A92" s="131" t="s">
        <v>333</v>
      </c>
      <c r="B92" s="132">
        <v>904</v>
      </c>
      <c r="C92" s="133">
        <v>8</v>
      </c>
      <c r="D92" s="133">
        <v>4</v>
      </c>
      <c r="E92" s="115" t="s">
        <v>334</v>
      </c>
      <c r="F92" s="116" t="s">
        <v>193</v>
      </c>
      <c r="G92" s="113">
        <v>17.899999999999999</v>
      </c>
    </row>
    <row r="93" spans="1:7" ht="31.5" x14ac:dyDescent="0.25">
      <c r="A93" s="131" t="s">
        <v>200</v>
      </c>
      <c r="B93" s="132">
        <v>904</v>
      </c>
      <c r="C93" s="133">
        <v>8</v>
      </c>
      <c r="D93" s="133">
        <v>4</v>
      </c>
      <c r="E93" s="115" t="s">
        <v>334</v>
      </c>
      <c r="F93" s="116" t="s">
        <v>201</v>
      </c>
      <c r="G93" s="113">
        <v>17.899999999999999</v>
      </c>
    </row>
    <row r="94" spans="1:7" ht="157.5" x14ac:dyDescent="0.25">
      <c r="A94" s="131" t="s">
        <v>265</v>
      </c>
      <c r="B94" s="132">
        <v>904</v>
      </c>
      <c r="C94" s="133">
        <v>8</v>
      </c>
      <c r="D94" s="133">
        <v>4</v>
      </c>
      <c r="E94" s="115" t="s">
        <v>336</v>
      </c>
      <c r="F94" s="116" t="s">
        <v>193</v>
      </c>
      <c r="G94" s="113">
        <v>2067</v>
      </c>
    </row>
    <row r="95" spans="1:7" ht="63" x14ac:dyDescent="0.25">
      <c r="A95" s="131" t="s">
        <v>214</v>
      </c>
      <c r="B95" s="132">
        <v>904</v>
      </c>
      <c r="C95" s="133">
        <v>8</v>
      </c>
      <c r="D95" s="133">
        <v>4</v>
      </c>
      <c r="E95" s="115" t="s">
        <v>336</v>
      </c>
      <c r="F95" s="116" t="s">
        <v>215</v>
      </c>
      <c r="G95" s="113">
        <v>2067</v>
      </c>
    </row>
    <row r="96" spans="1:7" s="120" customFormat="1" x14ac:dyDescent="0.25">
      <c r="A96" s="134" t="s">
        <v>707</v>
      </c>
      <c r="B96" s="135">
        <v>907</v>
      </c>
      <c r="C96" s="136">
        <v>0</v>
      </c>
      <c r="D96" s="136">
        <v>0</v>
      </c>
      <c r="E96" s="121" t="s">
        <v>193</v>
      </c>
      <c r="F96" s="122" t="s">
        <v>193</v>
      </c>
      <c r="G96" s="111">
        <v>1263483.8999999999</v>
      </c>
    </row>
    <row r="97" spans="1:7" x14ac:dyDescent="0.25">
      <c r="A97" s="131" t="s">
        <v>705</v>
      </c>
      <c r="B97" s="132">
        <v>907</v>
      </c>
      <c r="C97" s="133">
        <v>7</v>
      </c>
      <c r="D97" s="133">
        <v>0</v>
      </c>
      <c r="E97" s="115" t="s">
        <v>193</v>
      </c>
      <c r="F97" s="116" t="s">
        <v>193</v>
      </c>
      <c r="G97" s="113">
        <v>1248843.3999999999</v>
      </c>
    </row>
    <row r="98" spans="1:7" x14ac:dyDescent="0.25">
      <c r="A98" s="131" t="s">
        <v>202</v>
      </c>
      <c r="B98" s="132">
        <v>907</v>
      </c>
      <c r="C98" s="133">
        <v>7</v>
      </c>
      <c r="D98" s="133">
        <v>1</v>
      </c>
      <c r="E98" s="115" t="s">
        <v>193</v>
      </c>
      <c r="F98" s="116" t="s">
        <v>193</v>
      </c>
      <c r="G98" s="113">
        <v>346270.2</v>
      </c>
    </row>
    <row r="99" spans="1:7" ht="31.5" x14ac:dyDescent="0.25">
      <c r="A99" s="131" t="s">
        <v>191</v>
      </c>
      <c r="B99" s="132">
        <v>907</v>
      </c>
      <c r="C99" s="133">
        <v>7</v>
      </c>
      <c r="D99" s="133">
        <v>1</v>
      </c>
      <c r="E99" s="115" t="s">
        <v>192</v>
      </c>
      <c r="F99" s="116" t="s">
        <v>193</v>
      </c>
      <c r="G99" s="113">
        <v>346270.2</v>
      </c>
    </row>
    <row r="100" spans="1:7" ht="31.5" x14ac:dyDescent="0.25">
      <c r="A100" s="131" t="s">
        <v>194</v>
      </c>
      <c r="B100" s="132">
        <v>907</v>
      </c>
      <c r="C100" s="133">
        <v>7</v>
      </c>
      <c r="D100" s="133">
        <v>1</v>
      </c>
      <c r="E100" s="115" t="s">
        <v>195</v>
      </c>
      <c r="F100" s="116" t="s">
        <v>193</v>
      </c>
      <c r="G100" s="113">
        <v>346270.2</v>
      </c>
    </row>
    <row r="101" spans="1:7" ht="31.5" x14ac:dyDescent="0.25">
      <c r="A101" s="131" t="s">
        <v>196</v>
      </c>
      <c r="B101" s="132">
        <v>907</v>
      </c>
      <c r="C101" s="133">
        <v>7</v>
      </c>
      <c r="D101" s="133">
        <v>1</v>
      </c>
      <c r="E101" s="115" t="s">
        <v>197</v>
      </c>
      <c r="F101" s="116" t="s">
        <v>193</v>
      </c>
      <c r="G101" s="113">
        <v>346270.2</v>
      </c>
    </row>
    <row r="102" spans="1:7" ht="31.5" x14ac:dyDescent="0.25">
      <c r="A102" s="131" t="s">
        <v>198</v>
      </c>
      <c r="B102" s="132">
        <v>907</v>
      </c>
      <c r="C102" s="133">
        <v>7</v>
      </c>
      <c r="D102" s="133">
        <v>1</v>
      </c>
      <c r="E102" s="115" t="s">
        <v>199</v>
      </c>
      <c r="F102" s="116" t="s">
        <v>193</v>
      </c>
      <c r="G102" s="113">
        <v>1514.1</v>
      </c>
    </row>
    <row r="103" spans="1:7" ht="31.5" x14ac:dyDescent="0.25">
      <c r="A103" s="131" t="s">
        <v>200</v>
      </c>
      <c r="B103" s="132">
        <v>907</v>
      </c>
      <c r="C103" s="133">
        <v>7</v>
      </c>
      <c r="D103" s="133">
        <v>1</v>
      </c>
      <c r="E103" s="115" t="s">
        <v>199</v>
      </c>
      <c r="F103" s="116" t="s">
        <v>201</v>
      </c>
      <c r="G103" s="113">
        <v>1514.1</v>
      </c>
    </row>
    <row r="104" spans="1:7" x14ac:dyDescent="0.25">
      <c r="A104" s="131" t="s">
        <v>203</v>
      </c>
      <c r="B104" s="132">
        <v>907</v>
      </c>
      <c r="C104" s="133">
        <v>7</v>
      </c>
      <c r="D104" s="133">
        <v>1</v>
      </c>
      <c r="E104" s="115" t="s">
        <v>763</v>
      </c>
      <c r="F104" s="116" t="s">
        <v>193</v>
      </c>
      <c r="G104" s="113">
        <v>7.2</v>
      </c>
    </row>
    <row r="105" spans="1:7" ht="31.5" x14ac:dyDescent="0.25">
      <c r="A105" s="131" t="s">
        <v>200</v>
      </c>
      <c r="B105" s="132">
        <v>907</v>
      </c>
      <c r="C105" s="133">
        <v>7</v>
      </c>
      <c r="D105" s="133">
        <v>1</v>
      </c>
      <c r="E105" s="115" t="s">
        <v>763</v>
      </c>
      <c r="F105" s="116" t="s">
        <v>201</v>
      </c>
      <c r="G105" s="113">
        <v>7.2</v>
      </c>
    </row>
    <row r="106" spans="1:7" x14ac:dyDescent="0.25">
      <c r="A106" s="131" t="s">
        <v>204</v>
      </c>
      <c r="B106" s="132">
        <v>907</v>
      </c>
      <c r="C106" s="133">
        <v>7</v>
      </c>
      <c r="D106" s="133">
        <v>1</v>
      </c>
      <c r="E106" s="115" t="s">
        <v>205</v>
      </c>
      <c r="F106" s="116" t="s">
        <v>193</v>
      </c>
      <c r="G106" s="113">
        <v>267.8</v>
      </c>
    </row>
    <row r="107" spans="1:7" ht="31.5" x14ac:dyDescent="0.25">
      <c r="A107" s="131" t="s">
        <v>200</v>
      </c>
      <c r="B107" s="132">
        <v>907</v>
      </c>
      <c r="C107" s="133">
        <v>7</v>
      </c>
      <c r="D107" s="133">
        <v>1</v>
      </c>
      <c r="E107" s="115" t="s">
        <v>205</v>
      </c>
      <c r="F107" s="116" t="s">
        <v>201</v>
      </c>
      <c r="G107" s="113">
        <v>267.8</v>
      </c>
    </row>
    <row r="108" spans="1:7" x14ac:dyDescent="0.25">
      <c r="A108" s="131" t="s">
        <v>208</v>
      </c>
      <c r="B108" s="132">
        <v>907</v>
      </c>
      <c r="C108" s="133">
        <v>7</v>
      </c>
      <c r="D108" s="133">
        <v>1</v>
      </c>
      <c r="E108" s="115" t="s">
        <v>209</v>
      </c>
      <c r="F108" s="116" t="s">
        <v>193</v>
      </c>
      <c r="G108" s="113">
        <v>51270.8</v>
      </c>
    </row>
    <row r="109" spans="1:7" ht="31.5" x14ac:dyDescent="0.25">
      <c r="A109" s="131" t="s">
        <v>200</v>
      </c>
      <c r="B109" s="132">
        <v>907</v>
      </c>
      <c r="C109" s="133">
        <v>7</v>
      </c>
      <c r="D109" s="133">
        <v>1</v>
      </c>
      <c r="E109" s="115" t="s">
        <v>209</v>
      </c>
      <c r="F109" s="116" t="s">
        <v>201</v>
      </c>
      <c r="G109" s="113">
        <v>50594.6</v>
      </c>
    </row>
    <row r="110" spans="1:7" x14ac:dyDescent="0.25">
      <c r="A110" s="131" t="s">
        <v>210</v>
      </c>
      <c r="B110" s="132">
        <v>907</v>
      </c>
      <c r="C110" s="133">
        <v>7</v>
      </c>
      <c r="D110" s="133">
        <v>1</v>
      </c>
      <c r="E110" s="115" t="s">
        <v>209</v>
      </c>
      <c r="F110" s="116" t="s">
        <v>211</v>
      </c>
      <c r="G110" s="113">
        <v>676.2</v>
      </c>
    </row>
    <row r="111" spans="1:7" ht="63" x14ac:dyDescent="0.25">
      <c r="A111" s="131" t="s">
        <v>212</v>
      </c>
      <c r="B111" s="132">
        <v>907</v>
      </c>
      <c r="C111" s="133">
        <v>7</v>
      </c>
      <c r="D111" s="133">
        <v>1</v>
      </c>
      <c r="E111" s="115" t="s">
        <v>213</v>
      </c>
      <c r="F111" s="116" t="s">
        <v>193</v>
      </c>
      <c r="G111" s="113">
        <v>262011.2</v>
      </c>
    </row>
    <row r="112" spans="1:7" ht="63" x14ac:dyDescent="0.25">
      <c r="A112" s="131" t="s">
        <v>214</v>
      </c>
      <c r="B112" s="132">
        <v>907</v>
      </c>
      <c r="C112" s="133">
        <v>7</v>
      </c>
      <c r="D112" s="133">
        <v>1</v>
      </c>
      <c r="E112" s="115" t="s">
        <v>213</v>
      </c>
      <c r="F112" s="116" t="s">
        <v>215</v>
      </c>
      <c r="G112" s="113">
        <v>260847.2</v>
      </c>
    </row>
    <row r="113" spans="1:7" ht="31.5" x14ac:dyDescent="0.25">
      <c r="A113" s="131" t="s">
        <v>200</v>
      </c>
      <c r="B113" s="132">
        <v>907</v>
      </c>
      <c r="C113" s="133">
        <v>7</v>
      </c>
      <c r="D113" s="133">
        <v>1</v>
      </c>
      <c r="E113" s="115" t="s">
        <v>213</v>
      </c>
      <c r="F113" s="116" t="s">
        <v>201</v>
      </c>
      <c r="G113" s="113">
        <v>1164</v>
      </c>
    </row>
    <row r="114" spans="1:7" ht="31.5" x14ac:dyDescent="0.25">
      <c r="A114" s="131" t="s">
        <v>216</v>
      </c>
      <c r="B114" s="132">
        <v>907</v>
      </c>
      <c r="C114" s="133">
        <v>7</v>
      </c>
      <c r="D114" s="133">
        <v>1</v>
      </c>
      <c r="E114" s="115" t="s">
        <v>217</v>
      </c>
      <c r="F114" s="116" t="s">
        <v>193</v>
      </c>
      <c r="G114" s="113">
        <v>26595.7</v>
      </c>
    </row>
    <row r="115" spans="1:7" ht="31.5" x14ac:dyDescent="0.25">
      <c r="A115" s="131" t="s">
        <v>200</v>
      </c>
      <c r="B115" s="132">
        <v>907</v>
      </c>
      <c r="C115" s="133">
        <v>7</v>
      </c>
      <c r="D115" s="133">
        <v>1</v>
      </c>
      <c r="E115" s="115" t="s">
        <v>217</v>
      </c>
      <c r="F115" s="116" t="s">
        <v>201</v>
      </c>
      <c r="G115" s="113">
        <v>26595.7</v>
      </c>
    </row>
    <row r="116" spans="1:7" ht="110.25" x14ac:dyDescent="0.25">
      <c r="A116" s="131" t="s">
        <v>765</v>
      </c>
      <c r="B116" s="132">
        <v>907</v>
      </c>
      <c r="C116" s="133">
        <v>7</v>
      </c>
      <c r="D116" s="133">
        <v>1</v>
      </c>
      <c r="E116" s="115" t="s">
        <v>766</v>
      </c>
      <c r="F116" s="116" t="s">
        <v>193</v>
      </c>
      <c r="G116" s="113">
        <v>46.5</v>
      </c>
    </row>
    <row r="117" spans="1:7" ht="31.5" x14ac:dyDescent="0.25">
      <c r="A117" s="131" t="s">
        <v>200</v>
      </c>
      <c r="B117" s="132">
        <v>907</v>
      </c>
      <c r="C117" s="133">
        <v>7</v>
      </c>
      <c r="D117" s="133">
        <v>1</v>
      </c>
      <c r="E117" s="115" t="s">
        <v>766</v>
      </c>
      <c r="F117" s="116" t="s">
        <v>201</v>
      </c>
      <c r="G117" s="113">
        <v>46.5</v>
      </c>
    </row>
    <row r="118" spans="1:7" ht="31.5" x14ac:dyDescent="0.25">
      <c r="A118" s="131" t="s">
        <v>218</v>
      </c>
      <c r="B118" s="132">
        <v>907</v>
      </c>
      <c r="C118" s="133">
        <v>7</v>
      </c>
      <c r="D118" s="133">
        <v>1</v>
      </c>
      <c r="E118" s="115" t="s">
        <v>767</v>
      </c>
      <c r="F118" s="116" t="s">
        <v>193</v>
      </c>
      <c r="G118" s="113">
        <v>4556.8999999999996</v>
      </c>
    </row>
    <row r="119" spans="1:7" ht="31.5" x14ac:dyDescent="0.25">
      <c r="A119" s="131" t="s">
        <v>200</v>
      </c>
      <c r="B119" s="132">
        <v>907</v>
      </c>
      <c r="C119" s="133">
        <v>7</v>
      </c>
      <c r="D119" s="133">
        <v>1</v>
      </c>
      <c r="E119" s="115" t="s">
        <v>767</v>
      </c>
      <c r="F119" s="116" t="s">
        <v>201</v>
      </c>
      <c r="G119" s="113">
        <v>4556.8999999999996</v>
      </c>
    </row>
    <row r="120" spans="1:7" x14ac:dyDescent="0.25">
      <c r="A120" s="131" t="s">
        <v>224</v>
      </c>
      <c r="B120" s="132">
        <v>907</v>
      </c>
      <c r="C120" s="133">
        <v>7</v>
      </c>
      <c r="D120" s="133">
        <v>2</v>
      </c>
      <c r="E120" s="115" t="s">
        <v>193</v>
      </c>
      <c r="F120" s="116" t="s">
        <v>193</v>
      </c>
      <c r="G120" s="113">
        <v>820244</v>
      </c>
    </row>
    <row r="121" spans="1:7" ht="31.5" x14ac:dyDescent="0.25">
      <c r="A121" s="131" t="s">
        <v>191</v>
      </c>
      <c r="B121" s="132">
        <v>907</v>
      </c>
      <c r="C121" s="133">
        <v>7</v>
      </c>
      <c r="D121" s="133">
        <v>2</v>
      </c>
      <c r="E121" s="115" t="s">
        <v>192</v>
      </c>
      <c r="F121" s="116" t="s">
        <v>193</v>
      </c>
      <c r="G121" s="113">
        <v>819765.4</v>
      </c>
    </row>
    <row r="122" spans="1:7" ht="31.5" x14ac:dyDescent="0.25">
      <c r="A122" s="131" t="s">
        <v>194</v>
      </c>
      <c r="B122" s="132">
        <v>907</v>
      </c>
      <c r="C122" s="133">
        <v>7</v>
      </c>
      <c r="D122" s="133">
        <v>2</v>
      </c>
      <c r="E122" s="115" t="s">
        <v>195</v>
      </c>
      <c r="F122" s="116" t="s">
        <v>193</v>
      </c>
      <c r="G122" s="113">
        <v>819756.4</v>
      </c>
    </row>
    <row r="123" spans="1:7" ht="31.5" x14ac:dyDescent="0.25">
      <c r="A123" s="131" t="s">
        <v>221</v>
      </c>
      <c r="B123" s="132">
        <v>907</v>
      </c>
      <c r="C123" s="133">
        <v>7</v>
      </c>
      <c r="D123" s="133">
        <v>2</v>
      </c>
      <c r="E123" s="115" t="s">
        <v>222</v>
      </c>
      <c r="F123" s="116" t="s">
        <v>193</v>
      </c>
      <c r="G123" s="113">
        <v>813011.3</v>
      </c>
    </row>
    <row r="124" spans="1:7" ht="31.5" x14ac:dyDescent="0.25">
      <c r="A124" s="131" t="s">
        <v>198</v>
      </c>
      <c r="B124" s="132">
        <v>907</v>
      </c>
      <c r="C124" s="133">
        <v>7</v>
      </c>
      <c r="D124" s="133">
        <v>2</v>
      </c>
      <c r="E124" s="115" t="s">
        <v>223</v>
      </c>
      <c r="F124" s="116" t="s">
        <v>193</v>
      </c>
      <c r="G124" s="113">
        <v>1566.8</v>
      </c>
    </row>
    <row r="125" spans="1:7" ht="31.5" x14ac:dyDescent="0.25">
      <c r="A125" s="131" t="s">
        <v>200</v>
      </c>
      <c r="B125" s="132">
        <v>907</v>
      </c>
      <c r="C125" s="133">
        <v>7</v>
      </c>
      <c r="D125" s="133">
        <v>2</v>
      </c>
      <c r="E125" s="115" t="s">
        <v>223</v>
      </c>
      <c r="F125" s="116" t="s">
        <v>201</v>
      </c>
      <c r="G125" s="113">
        <v>1566.8</v>
      </c>
    </row>
    <row r="126" spans="1:7" x14ac:dyDescent="0.25">
      <c r="A126" s="131" t="s">
        <v>203</v>
      </c>
      <c r="B126" s="132">
        <v>907</v>
      </c>
      <c r="C126" s="133">
        <v>7</v>
      </c>
      <c r="D126" s="133">
        <v>2</v>
      </c>
      <c r="E126" s="115" t="s">
        <v>225</v>
      </c>
      <c r="F126" s="116" t="s">
        <v>193</v>
      </c>
      <c r="G126" s="113">
        <v>5400</v>
      </c>
    </row>
    <row r="127" spans="1:7" ht="31.5" x14ac:dyDescent="0.25">
      <c r="A127" s="131" t="s">
        <v>200</v>
      </c>
      <c r="B127" s="132">
        <v>907</v>
      </c>
      <c r="C127" s="133">
        <v>7</v>
      </c>
      <c r="D127" s="133">
        <v>2</v>
      </c>
      <c r="E127" s="115" t="s">
        <v>225</v>
      </c>
      <c r="F127" s="116" t="s">
        <v>201</v>
      </c>
      <c r="G127" s="113">
        <v>5400</v>
      </c>
    </row>
    <row r="128" spans="1:7" x14ac:dyDescent="0.25">
      <c r="A128" s="131" t="s">
        <v>204</v>
      </c>
      <c r="B128" s="132">
        <v>907</v>
      </c>
      <c r="C128" s="133">
        <v>7</v>
      </c>
      <c r="D128" s="133">
        <v>2</v>
      </c>
      <c r="E128" s="115" t="s">
        <v>226</v>
      </c>
      <c r="F128" s="116" t="s">
        <v>193</v>
      </c>
      <c r="G128" s="113">
        <v>211.5</v>
      </c>
    </row>
    <row r="129" spans="1:7" ht="31.5" x14ac:dyDescent="0.25">
      <c r="A129" s="131" t="s">
        <v>200</v>
      </c>
      <c r="B129" s="132">
        <v>907</v>
      </c>
      <c r="C129" s="133">
        <v>7</v>
      </c>
      <c r="D129" s="133">
        <v>2</v>
      </c>
      <c r="E129" s="115" t="s">
        <v>226</v>
      </c>
      <c r="F129" s="116" t="s">
        <v>201</v>
      </c>
      <c r="G129" s="113">
        <v>211.5</v>
      </c>
    </row>
    <row r="130" spans="1:7" ht="31.5" x14ac:dyDescent="0.25">
      <c r="A130" s="131" t="s">
        <v>227</v>
      </c>
      <c r="B130" s="132">
        <v>907</v>
      </c>
      <c r="C130" s="133">
        <v>7</v>
      </c>
      <c r="D130" s="133">
        <v>2</v>
      </c>
      <c r="E130" s="115" t="s">
        <v>228</v>
      </c>
      <c r="F130" s="116" t="s">
        <v>193</v>
      </c>
      <c r="G130" s="113">
        <v>11841.5</v>
      </c>
    </row>
    <row r="131" spans="1:7" ht="31.5" x14ac:dyDescent="0.25">
      <c r="A131" s="131" t="s">
        <v>200</v>
      </c>
      <c r="B131" s="132">
        <v>907</v>
      </c>
      <c r="C131" s="133">
        <v>7</v>
      </c>
      <c r="D131" s="133">
        <v>2</v>
      </c>
      <c r="E131" s="115" t="s">
        <v>228</v>
      </c>
      <c r="F131" s="116" t="s">
        <v>201</v>
      </c>
      <c r="G131" s="113">
        <v>11815.8</v>
      </c>
    </row>
    <row r="132" spans="1:7" x14ac:dyDescent="0.25">
      <c r="A132" s="131" t="s">
        <v>210</v>
      </c>
      <c r="B132" s="132">
        <v>907</v>
      </c>
      <c r="C132" s="133">
        <v>7</v>
      </c>
      <c r="D132" s="133">
        <v>2</v>
      </c>
      <c r="E132" s="115" t="s">
        <v>228</v>
      </c>
      <c r="F132" s="116" t="s">
        <v>211</v>
      </c>
      <c r="G132" s="113">
        <v>25.7</v>
      </c>
    </row>
    <row r="133" spans="1:7" ht="31.5" x14ac:dyDescent="0.25">
      <c r="A133" s="131" t="s">
        <v>229</v>
      </c>
      <c r="B133" s="132">
        <v>907</v>
      </c>
      <c r="C133" s="133">
        <v>7</v>
      </c>
      <c r="D133" s="133">
        <v>2</v>
      </c>
      <c r="E133" s="115" t="s">
        <v>230</v>
      </c>
      <c r="F133" s="116" t="s">
        <v>193</v>
      </c>
      <c r="G133" s="113">
        <v>120</v>
      </c>
    </row>
    <row r="134" spans="1:7" ht="63" x14ac:dyDescent="0.25">
      <c r="A134" s="131" t="s">
        <v>214</v>
      </c>
      <c r="B134" s="132">
        <v>907</v>
      </c>
      <c r="C134" s="133">
        <v>7</v>
      </c>
      <c r="D134" s="133">
        <v>2</v>
      </c>
      <c r="E134" s="115" t="s">
        <v>230</v>
      </c>
      <c r="F134" s="116" t="s">
        <v>215</v>
      </c>
      <c r="G134" s="113">
        <v>120</v>
      </c>
    </row>
    <row r="135" spans="1:7" x14ac:dyDescent="0.25">
      <c r="A135" s="131" t="s">
        <v>231</v>
      </c>
      <c r="B135" s="132">
        <v>907</v>
      </c>
      <c r="C135" s="133">
        <v>7</v>
      </c>
      <c r="D135" s="133">
        <v>2</v>
      </c>
      <c r="E135" s="115" t="s">
        <v>232</v>
      </c>
      <c r="F135" s="116" t="s">
        <v>193</v>
      </c>
      <c r="G135" s="113">
        <v>15</v>
      </c>
    </row>
    <row r="136" spans="1:7" ht="31.5" x14ac:dyDescent="0.25">
      <c r="A136" s="131" t="s">
        <v>200</v>
      </c>
      <c r="B136" s="132">
        <v>907</v>
      </c>
      <c r="C136" s="133">
        <v>7</v>
      </c>
      <c r="D136" s="133">
        <v>2</v>
      </c>
      <c r="E136" s="115" t="s">
        <v>232</v>
      </c>
      <c r="F136" s="116" t="s">
        <v>201</v>
      </c>
      <c r="G136" s="113">
        <v>15</v>
      </c>
    </row>
    <row r="137" spans="1:7" x14ac:dyDescent="0.25">
      <c r="A137" s="131" t="s">
        <v>233</v>
      </c>
      <c r="B137" s="132">
        <v>907</v>
      </c>
      <c r="C137" s="133">
        <v>7</v>
      </c>
      <c r="D137" s="133">
        <v>2</v>
      </c>
      <c r="E137" s="115" t="s">
        <v>234</v>
      </c>
      <c r="F137" s="116" t="s">
        <v>193</v>
      </c>
      <c r="G137" s="113">
        <v>776.2</v>
      </c>
    </row>
    <row r="138" spans="1:7" ht="31.5" x14ac:dyDescent="0.25">
      <c r="A138" s="131" t="s">
        <v>200</v>
      </c>
      <c r="B138" s="132">
        <v>907</v>
      </c>
      <c r="C138" s="133">
        <v>7</v>
      </c>
      <c r="D138" s="133">
        <v>2</v>
      </c>
      <c r="E138" s="115" t="s">
        <v>234</v>
      </c>
      <c r="F138" s="116" t="s">
        <v>201</v>
      </c>
      <c r="G138" s="113">
        <v>776.2</v>
      </c>
    </row>
    <row r="139" spans="1:7" x14ac:dyDescent="0.25">
      <c r="A139" s="131" t="s">
        <v>208</v>
      </c>
      <c r="B139" s="132">
        <v>907</v>
      </c>
      <c r="C139" s="133">
        <v>7</v>
      </c>
      <c r="D139" s="133">
        <v>2</v>
      </c>
      <c r="E139" s="115" t="s">
        <v>235</v>
      </c>
      <c r="F139" s="116" t="s">
        <v>193</v>
      </c>
      <c r="G139" s="113">
        <v>55506.6</v>
      </c>
    </row>
    <row r="140" spans="1:7" ht="31.5" x14ac:dyDescent="0.25">
      <c r="A140" s="131" t="s">
        <v>200</v>
      </c>
      <c r="B140" s="132">
        <v>907</v>
      </c>
      <c r="C140" s="133">
        <v>7</v>
      </c>
      <c r="D140" s="133">
        <v>2</v>
      </c>
      <c r="E140" s="115" t="s">
        <v>235</v>
      </c>
      <c r="F140" s="116" t="s">
        <v>201</v>
      </c>
      <c r="G140" s="113">
        <v>53319.7</v>
      </c>
    </row>
    <row r="141" spans="1:7" x14ac:dyDescent="0.25">
      <c r="A141" s="131" t="s">
        <v>210</v>
      </c>
      <c r="B141" s="132">
        <v>907</v>
      </c>
      <c r="C141" s="133">
        <v>7</v>
      </c>
      <c r="D141" s="133">
        <v>2</v>
      </c>
      <c r="E141" s="115" t="s">
        <v>235</v>
      </c>
      <c r="F141" s="116" t="s">
        <v>211</v>
      </c>
      <c r="G141" s="113">
        <v>2186.9</v>
      </c>
    </row>
    <row r="142" spans="1:7" ht="94.5" x14ac:dyDescent="0.25">
      <c r="A142" s="131" t="s">
        <v>769</v>
      </c>
      <c r="B142" s="132">
        <v>907</v>
      </c>
      <c r="C142" s="133">
        <v>7</v>
      </c>
      <c r="D142" s="133">
        <v>2</v>
      </c>
      <c r="E142" s="115" t="s">
        <v>770</v>
      </c>
      <c r="F142" s="116" t="s">
        <v>193</v>
      </c>
      <c r="G142" s="113">
        <v>1315</v>
      </c>
    </row>
    <row r="143" spans="1:7" ht="31.5" x14ac:dyDescent="0.25">
      <c r="A143" s="131" t="s">
        <v>200</v>
      </c>
      <c r="B143" s="132">
        <v>907</v>
      </c>
      <c r="C143" s="133">
        <v>7</v>
      </c>
      <c r="D143" s="133">
        <v>2</v>
      </c>
      <c r="E143" s="115" t="s">
        <v>770</v>
      </c>
      <c r="F143" s="116" t="s">
        <v>201</v>
      </c>
      <c r="G143" s="113">
        <v>1315</v>
      </c>
    </row>
    <row r="144" spans="1:7" ht="47.25" x14ac:dyDescent="0.25">
      <c r="A144" s="131" t="s">
        <v>236</v>
      </c>
      <c r="B144" s="132">
        <v>907</v>
      </c>
      <c r="C144" s="133">
        <v>7</v>
      </c>
      <c r="D144" s="133">
        <v>2</v>
      </c>
      <c r="E144" s="115" t="s">
        <v>237</v>
      </c>
      <c r="F144" s="116" t="s">
        <v>193</v>
      </c>
      <c r="G144" s="113">
        <v>38890</v>
      </c>
    </row>
    <row r="145" spans="1:7" ht="63" x14ac:dyDescent="0.25">
      <c r="A145" s="131" t="s">
        <v>214</v>
      </c>
      <c r="B145" s="132">
        <v>907</v>
      </c>
      <c r="C145" s="133">
        <v>7</v>
      </c>
      <c r="D145" s="133">
        <v>2</v>
      </c>
      <c r="E145" s="115" t="s">
        <v>237</v>
      </c>
      <c r="F145" s="116" t="s">
        <v>215</v>
      </c>
      <c r="G145" s="113">
        <v>38890</v>
      </c>
    </row>
    <row r="146" spans="1:7" ht="94.5" x14ac:dyDescent="0.25">
      <c r="A146" s="131" t="s">
        <v>238</v>
      </c>
      <c r="B146" s="132">
        <v>907</v>
      </c>
      <c r="C146" s="133">
        <v>7</v>
      </c>
      <c r="D146" s="133">
        <v>2</v>
      </c>
      <c r="E146" s="115" t="s">
        <v>239</v>
      </c>
      <c r="F146" s="116" t="s">
        <v>193</v>
      </c>
      <c r="G146" s="113">
        <v>579396</v>
      </c>
    </row>
    <row r="147" spans="1:7" ht="63" x14ac:dyDescent="0.25">
      <c r="A147" s="131" t="s">
        <v>214</v>
      </c>
      <c r="B147" s="132">
        <v>907</v>
      </c>
      <c r="C147" s="133">
        <v>7</v>
      </c>
      <c r="D147" s="133">
        <v>2</v>
      </c>
      <c r="E147" s="115" t="s">
        <v>239</v>
      </c>
      <c r="F147" s="116" t="s">
        <v>215</v>
      </c>
      <c r="G147" s="113">
        <v>570690</v>
      </c>
    </row>
    <row r="148" spans="1:7" ht="31.5" x14ac:dyDescent="0.25">
      <c r="A148" s="131" t="s">
        <v>200</v>
      </c>
      <c r="B148" s="132">
        <v>907</v>
      </c>
      <c r="C148" s="133">
        <v>7</v>
      </c>
      <c r="D148" s="133">
        <v>2</v>
      </c>
      <c r="E148" s="115" t="s">
        <v>239</v>
      </c>
      <c r="F148" s="116" t="s">
        <v>201</v>
      </c>
      <c r="G148" s="113">
        <v>8706</v>
      </c>
    </row>
    <row r="149" spans="1:7" ht="47.25" x14ac:dyDescent="0.25">
      <c r="A149" s="131" t="s">
        <v>243</v>
      </c>
      <c r="B149" s="132">
        <v>907</v>
      </c>
      <c r="C149" s="133">
        <v>7</v>
      </c>
      <c r="D149" s="133">
        <v>2</v>
      </c>
      <c r="E149" s="115" t="s">
        <v>244</v>
      </c>
      <c r="F149" s="116" t="s">
        <v>193</v>
      </c>
      <c r="G149" s="113">
        <v>439.6</v>
      </c>
    </row>
    <row r="150" spans="1:7" ht="31.5" x14ac:dyDescent="0.25">
      <c r="A150" s="131" t="s">
        <v>200</v>
      </c>
      <c r="B150" s="132">
        <v>907</v>
      </c>
      <c r="C150" s="133">
        <v>7</v>
      </c>
      <c r="D150" s="133">
        <v>2</v>
      </c>
      <c r="E150" s="115" t="s">
        <v>244</v>
      </c>
      <c r="F150" s="116" t="s">
        <v>201</v>
      </c>
      <c r="G150" s="113">
        <v>220.3</v>
      </c>
    </row>
    <row r="151" spans="1:7" x14ac:dyDescent="0.25">
      <c r="A151" s="131" t="s">
        <v>245</v>
      </c>
      <c r="B151" s="132">
        <v>907</v>
      </c>
      <c r="C151" s="133">
        <v>7</v>
      </c>
      <c r="D151" s="133">
        <v>2</v>
      </c>
      <c r="E151" s="115" t="s">
        <v>244</v>
      </c>
      <c r="F151" s="116" t="s">
        <v>246</v>
      </c>
      <c r="G151" s="113">
        <v>219.3</v>
      </c>
    </row>
    <row r="152" spans="1:7" ht="47.25" x14ac:dyDescent="0.25">
      <c r="A152" s="131" t="s">
        <v>247</v>
      </c>
      <c r="B152" s="132">
        <v>907</v>
      </c>
      <c r="C152" s="133">
        <v>7</v>
      </c>
      <c r="D152" s="133">
        <v>2</v>
      </c>
      <c r="E152" s="115" t="s">
        <v>248</v>
      </c>
      <c r="F152" s="116" t="s">
        <v>193</v>
      </c>
      <c r="G152" s="113">
        <v>28196.2</v>
      </c>
    </row>
    <row r="153" spans="1:7" ht="31.5" x14ac:dyDescent="0.25">
      <c r="A153" s="131" t="s">
        <v>200</v>
      </c>
      <c r="B153" s="132">
        <v>907</v>
      </c>
      <c r="C153" s="133">
        <v>7</v>
      </c>
      <c r="D153" s="133">
        <v>2</v>
      </c>
      <c r="E153" s="115" t="s">
        <v>248</v>
      </c>
      <c r="F153" s="116" t="s">
        <v>201</v>
      </c>
      <c r="G153" s="113">
        <v>28196.2</v>
      </c>
    </row>
    <row r="154" spans="1:7" ht="31.5" x14ac:dyDescent="0.25">
      <c r="A154" s="131" t="s">
        <v>249</v>
      </c>
      <c r="B154" s="132">
        <v>907</v>
      </c>
      <c r="C154" s="133">
        <v>7</v>
      </c>
      <c r="D154" s="133">
        <v>2</v>
      </c>
      <c r="E154" s="115" t="s">
        <v>250</v>
      </c>
      <c r="F154" s="116" t="s">
        <v>193</v>
      </c>
      <c r="G154" s="113">
        <v>51798.6</v>
      </c>
    </row>
    <row r="155" spans="1:7" ht="31.5" x14ac:dyDescent="0.25">
      <c r="A155" s="131" t="s">
        <v>200</v>
      </c>
      <c r="B155" s="132">
        <v>907</v>
      </c>
      <c r="C155" s="133">
        <v>7</v>
      </c>
      <c r="D155" s="133">
        <v>2</v>
      </c>
      <c r="E155" s="115" t="s">
        <v>250</v>
      </c>
      <c r="F155" s="116" t="s">
        <v>201</v>
      </c>
      <c r="G155" s="113">
        <v>51798.6</v>
      </c>
    </row>
    <row r="156" spans="1:7" ht="110.25" x14ac:dyDescent="0.25">
      <c r="A156" s="131" t="s">
        <v>765</v>
      </c>
      <c r="B156" s="132">
        <v>907</v>
      </c>
      <c r="C156" s="133">
        <v>7</v>
      </c>
      <c r="D156" s="133">
        <v>2</v>
      </c>
      <c r="E156" s="115" t="s">
        <v>771</v>
      </c>
      <c r="F156" s="116" t="s">
        <v>193</v>
      </c>
      <c r="G156" s="113">
        <v>112.7</v>
      </c>
    </row>
    <row r="157" spans="1:7" ht="31.5" x14ac:dyDescent="0.25">
      <c r="A157" s="131" t="s">
        <v>200</v>
      </c>
      <c r="B157" s="132">
        <v>907</v>
      </c>
      <c r="C157" s="133">
        <v>7</v>
      </c>
      <c r="D157" s="133">
        <v>2</v>
      </c>
      <c r="E157" s="115" t="s">
        <v>771</v>
      </c>
      <c r="F157" s="116" t="s">
        <v>201</v>
      </c>
      <c r="G157" s="113">
        <v>112.7</v>
      </c>
    </row>
    <row r="158" spans="1:7" ht="31.5" x14ac:dyDescent="0.25">
      <c r="A158" s="131" t="s">
        <v>218</v>
      </c>
      <c r="B158" s="132">
        <v>907</v>
      </c>
      <c r="C158" s="133">
        <v>7</v>
      </c>
      <c r="D158" s="133">
        <v>2</v>
      </c>
      <c r="E158" s="115" t="s">
        <v>772</v>
      </c>
      <c r="F158" s="116" t="s">
        <v>193</v>
      </c>
      <c r="G158" s="113">
        <v>5592</v>
      </c>
    </row>
    <row r="159" spans="1:7" ht="31.5" x14ac:dyDescent="0.25">
      <c r="A159" s="131" t="s">
        <v>200</v>
      </c>
      <c r="B159" s="132">
        <v>907</v>
      </c>
      <c r="C159" s="133">
        <v>7</v>
      </c>
      <c r="D159" s="133">
        <v>2</v>
      </c>
      <c r="E159" s="115" t="s">
        <v>772</v>
      </c>
      <c r="F159" s="116" t="s">
        <v>201</v>
      </c>
      <c r="G159" s="113">
        <v>5592</v>
      </c>
    </row>
    <row r="160" spans="1:7" ht="47.25" x14ac:dyDescent="0.25">
      <c r="A160" s="131" t="s">
        <v>252</v>
      </c>
      <c r="B160" s="132">
        <v>907</v>
      </c>
      <c r="C160" s="133">
        <v>7</v>
      </c>
      <c r="D160" s="133">
        <v>2</v>
      </c>
      <c r="E160" s="115" t="s">
        <v>253</v>
      </c>
      <c r="F160" s="116" t="s">
        <v>193</v>
      </c>
      <c r="G160" s="113">
        <v>5000</v>
      </c>
    </row>
    <row r="161" spans="1:7" ht="31.5" x14ac:dyDescent="0.25">
      <c r="A161" s="131" t="s">
        <v>200</v>
      </c>
      <c r="B161" s="132">
        <v>907</v>
      </c>
      <c r="C161" s="133">
        <v>7</v>
      </c>
      <c r="D161" s="133">
        <v>2</v>
      </c>
      <c r="E161" s="115" t="s">
        <v>253</v>
      </c>
      <c r="F161" s="116" t="s">
        <v>201</v>
      </c>
      <c r="G161" s="113">
        <v>5000</v>
      </c>
    </row>
    <row r="162" spans="1:7" ht="94.5" x14ac:dyDescent="0.25">
      <c r="A162" s="131" t="s">
        <v>812</v>
      </c>
      <c r="B162" s="132">
        <v>907</v>
      </c>
      <c r="C162" s="133">
        <v>7</v>
      </c>
      <c r="D162" s="133">
        <v>2</v>
      </c>
      <c r="E162" s="115" t="s">
        <v>774</v>
      </c>
      <c r="F162" s="116" t="s">
        <v>193</v>
      </c>
      <c r="G162" s="113">
        <v>3846.4</v>
      </c>
    </row>
    <row r="163" spans="1:7" ht="31.5" x14ac:dyDescent="0.25">
      <c r="A163" s="131" t="s">
        <v>200</v>
      </c>
      <c r="B163" s="132">
        <v>907</v>
      </c>
      <c r="C163" s="133">
        <v>7</v>
      </c>
      <c r="D163" s="133">
        <v>2</v>
      </c>
      <c r="E163" s="115" t="s">
        <v>774</v>
      </c>
      <c r="F163" s="116" t="s">
        <v>201</v>
      </c>
      <c r="G163" s="113">
        <v>3846.4</v>
      </c>
    </row>
    <row r="164" spans="1:7" ht="47.25" x14ac:dyDescent="0.25">
      <c r="A164" s="131" t="s">
        <v>775</v>
      </c>
      <c r="B164" s="132">
        <v>907</v>
      </c>
      <c r="C164" s="133">
        <v>7</v>
      </c>
      <c r="D164" s="133">
        <v>2</v>
      </c>
      <c r="E164" s="115" t="s">
        <v>776</v>
      </c>
      <c r="F164" s="116" t="s">
        <v>193</v>
      </c>
      <c r="G164" s="113">
        <v>6970</v>
      </c>
    </row>
    <row r="165" spans="1:7" ht="31.5" x14ac:dyDescent="0.25">
      <c r="A165" s="131" t="s">
        <v>200</v>
      </c>
      <c r="B165" s="132">
        <v>907</v>
      </c>
      <c r="C165" s="133">
        <v>7</v>
      </c>
      <c r="D165" s="133">
        <v>2</v>
      </c>
      <c r="E165" s="115" t="s">
        <v>776</v>
      </c>
      <c r="F165" s="116" t="s">
        <v>201</v>
      </c>
      <c r="G165" s="113">
        <v>6970</v>
      </c>
    </row>
    <row r="166" spans="1:7" ht="47.25" x14ac:dyDescent="0.25">
      <c r="A166" s="131" t="s">
        <v>255</v>
      </c>
      <c r="B166" s="132">
        <v>907</v>
      </c>
      <c r="C166" s="133">
        <v>7</v>
      </c>
      <c r="D166" s="133">
        <v>2</v>
      </c>
      <c r="E166" s="115" t="s">
        <v>256</v>
      </c>
      <c r="F166" s="116" t="s">
        <v>193</v>
      </c>
      <c r="G166" s="113">
        <v>3189.5</v>
      </c>
    </row>
    <row r="167" spans="1:7" ht="31.5" x14ac:dyDescent="0.25">
      <c r="A167" s="131" t="s">
        <v>200</v>
      </c>
      <c r="B167" s="132">
        <v>907</v>
      </c>
      <c r="C167" s="133">
        <v>7</v>
      </c>
      <c r="D167" s="133">
        <v>2</v>
      </c>
      <c r="E167" s="115" t="s">
        <v>256</v>
      </c>
      <c r="F167" s="116" t="s">
        <v>201</v>
      </c>
      <c r="G167" s="113">
        <v>3189.5</v>
      </c>
    </row>
    <row r="168" spans="1:7" ht="47.25" x14ac:dyDescent="0.25">
      <c r="A168" s="131" t="s">
        <v>257</v>
      </c>
      <c r="B168" s="132">
        <v>907</v>
      </c>
      <c r="C168" s="133">
        <v>7</v>
      </c>
      <c r="D168" s="133">
        <v>2</v>
      </c>
      <c r="E168" s="115" t="s">
        <v>258</v>
      </c>
      <c r="F168" s="116" t="s">
        <v>193</v>
      </c>
      <c r="G168" s="113">
        <v>12827.7</v>
      </c>
    </row>
    <row r="169" spans="1:7" ht="31.5" x14ac:dyDescent="0.25">
      <c r="A169" s="131" t="s">
        <v>200</v>
      </c>
      <c r="B169" s="132">
        <v>907</v>
      </c>
      <c r="C169" s="133">
        <v>7</v>
      </c>
      <c r="D169" s="133">
        <v>2</v>
      </c>
      <c r="E169" s="115" t="s">
        <v>258</v>
      </c>
      <c r="F169" s="116" t="s">
        <v>201</v>
      </c>
      <c r="G169" s="113">
        <v>12271.8</v>
      </c>
    </row>
    <row r="170" spans="1:7" x14ac:dyDescent="0.25">
      <c r="A170" s="131" t="s">
        <v>245</v>
      </c>
      <c r="B170" s="132">
        <v>907</v>
      </c>
      <c r="C170" s="133">
        <v>7</v>
      </c>
      <c r="D170" s="133">
        <v>2</v>
      </c>
      <c r="E170" s="115" t="s">
        <v>258</v>
      </c>
      <c r="F170" s="116" t="s">
        <v>246</v>
      </c>
      <c r="G170" s="113">
        <v>555.9</v>
      </c>
    </row>
    <row r="171" spans="1:7" x14ac:dyDescent="0.25">
      <c r="A171" s="131" t="s">
        <v>267</v>
      </c>
      <c r="B171" s="132">
        <v>907</v>
      </c>
      <c r="C171" s="133">
        <v>7</v>
      </c>
      <c r="D171" s="133">
        <v>2</v>
      </c>
      <c r="E171" s="115" t="s">
        <v>268</v>
      </c>
      <c r="F171" s="116" t="s">
        <v>193</v>
      </c>
      <c r="G171" s="113">
        <v>6745.1</v>
      </c>
    </row>
    <row r="172" spans="1:7" ht="47.25" x14ac:dyDescent="0.25">
      <c r="A172" s="131" t="s">
        <v>269</v>
      </c>
      <c r="B172" s="132">
        <v>907</v>
      </c>
      <c r="C172" s="133">
        <v>7</v>
      </c>
      <c r="D172" s="133">
        <v>2</v>
      </c>
      <c r="E172" s="115" t="s">
        <v>270</v>
      </c>
      <c r="F172" s="116" t="s">
        <v>193</v>
      </c>
      <c r="G172" s="113">
        <v>6745.1</v>
      </c>
    </row>
    <row r="173" spans="1:7" ht="31.5" x14ac:dyDescent="0.25">
      <c r="A173" s="131" t="s">
        <v>200</v>
      </c>
      <c r="B173" s="132">
        <v>907</v>
      </c>
      <c r="C173" s="133">
        <v>7</v>
      </c>
      <c r="D173" s="133">
        <v>2</v>
      </c>
      <c r="E173" s="115" t="s">
        <v>270</v>
      </c>
      <c r="F173" s="116" t="s">
        <v>201</v>
      </c>
      <c r="G173" s="113">
        <v>6745.1</v>
      </c>
    </row>
    <row r="174" spans="1:7" ht="31.5" x14ac:dyDescent="0.25">
      <c r="A174" s="131" t="s">
        <v>271</v>
      </c>
      <c r="B174" s="132">
        <v>907</v>
      </c>
      <c r="C174" s="133">
        <v>7</v>
      </c>
      <c r="D174" s="133">
        <v>2</v>
      </c>
      <c r="E174" s="115" t="s">
        <v>272</v>
      </c>
      <c r="F174" s="116" t="s">
        <v>193</v>
      </c>
      <c r="G174" s="113">
        <v>9</v>
      </c>
    </row>
    <row r="175" spans="1:7" ht="47.25" x14ac:dyDescent="0.25">
      <c r="A175" s="131" t="s">
        <v>284</v>
      </c>
      <c r="B175" s="132">
        <v>907</v>
      </c>
      <c r="C175" s="133">
        <v>7</v>
      </c>
      <c r="D175" s="133">
        <v>2</v>
      </c>
      <c r="E175" s="115" t="s">
        <v>285</v>
      </c>
      <c r="F175" s="116" t="s">
        <v>193</v>
      </c>
      <c r="G175" s="113">
        <v>9</v>
      </c>
    </row>
    <row r="176" spans="1:7" ht="63" x14ac:dyDescent="0.25">
      <c r="A176" s="131" t="s">
        <v>286</v>
      </c>
      <c r="B176" s="132">
        <v>907</v>
      </c>
      <c r="C176" s="133">
        <v>7</v>
      </c>
      <c r="D176" s="133">
        <v>2</v>
      </c>
      <c r="E176" s="115" t="s">
        <v>287</v>
      </c>
      <c r="F176" s="116" t="s">
        <v>193</v>
      </c>
      <c r="G176" s="113">
        <v>9</v>
      </c>
    </row>
    <row r="177" spans="1:7" x14ac:dyDescent="0.25">
      <c r="A177" s="131" t="s">
        <v>245</v>
      </c>
      <c r="B177" s="132">
        <v>907</v>
      </c>
      <c r="C177" s="133">
        <v>7</v>
      </c>
      <c r="D177" s="133">
        <v>2</v>
      </c>
      <c r="E177" s="115" t="s">
        <v>287</v>
      </c>
      <c r="F177" s="116" t="s">
        <v>246</v>
      </c>
      <c r="G177" s="113">
        <v>9</v>
      </c>
    </row>
    <row r="178" spans="1:7" ht="47.25" x14ac:dyDescent="0.25">
      <c r="A178" s="131" t="s">
        <v>337</v>
      </c>
      <c r="B178" s="132">
        <v>907</v>
      </c>
      <c r="C178" s="133">
        <v>7</v>
      </c>
      <c r="D178" s="133">
        <v>2</v>
      </c>
      <c r="E178" s="115" t="s">
        <v>338</v>
      </c>
      <c r="F178" s="116" t="s">
        <v>193</v>
      </c>
      <c r="G178" s="113">
        <v>178.6</v>
      </c>
    </row>
    <row r="179" spans="1:7" ht="47.25" x14ac:dyDescent="0.25">
      <c r="A179" s="131" t="s">
        <v>364</v>
      </c>
      <c r="B179" s="132">
        <v>907</v>
      </c>
      <c r="C179" s="133">
        <v>7</v>
      </c>
      <c r="D179" s="133">
        <v>2</v>
      </c>
      <c r="E179" s="115" t="s">
        <v>365</v>
      </c>
      <c r="F179" s="116" t="s">
        <v>193</v>
      </c>
      <c r="G179" s="113">
        <v>178.6</v>
      </c>
    </row>
    <row r="180" spans="1:7" ht="47.25" x14ac:dyDescent="0.25">
      <c r="A180" s="131" t="s">
        <v>366</v>
      </c>
      <c r="B180" s="132">
        <v>907</v>
      </c>
      <c r="C180" s="133">
        <v>7</v>
      </c>
      <c r="D180" s="133">
        <v>2</v>
      </c>
      <c r="E180" s="115" t="s">
        <v>367</v>
      </c>
      <c r="F180" s="116" t="s">
        <v>193</v>
      </c>
      <c r="G180" s="113">
        <v>178.6</v>
      </c>
    </row>
    <row r="181" spans="1:7" ht="63" x14ac:dyDescent="0.25">
      <c r="A181" s="131" t="s">
        <v>282</v>
      </c>
      <c r="B181" s="132">
        <v>907</v>
      </c>
      <c r="C181" s="133">
        <v>7</v>
      </c>
      <c r="D181" s="133">
        <v>2</v>
      </c>
      <c r="E181" s="115" t="s">
        <v>368</v>
      </c>
      <c r="F181" s="116" t="s">
        <v>193</v>
      </c>
      <c r="G181" s="113">
        <v>178.6</v>
      </c>
    </row>
    <row r="182" spans="1:7" ht="31.5" x14ac:dyDescent="0.25">
      <c r="A182" s="131" t="s">
        <v>200</v>
      </c>
      <c r="B182" s="132">
        <v>907</v>
      </c>
      <c r="C182" s="133">
        <v>7</v>
      </c>
      <c r="D182" s="133">
        <v>2</v>
      </c>
      <c r="E182" s="115" t="s">
        <v>368</v>
      </c>
      <c r="F182" s="116" t="s">
        <v>201</v>
      </c>
      <c r="G182" s="113">
        <v>178.6</v>
      </c>
    </row>
    <row r="183" spans="1:7" x14ac:dyDescent="0.25">
      <c r="A183" s="131" t="s">
        <v>654</v>
      </c>
      <c r="B183" s="132">
        <v>907</v>
      </c>
      <c r="C183" s="133">
        <v>7</v>
      </c>
      <c r="D183" s="133">
        <v>2</v>
      </c>
      <c r="E183" s="115" t="s">
        <v>655</v>
      </c>
      <c r="F183" s="116" t="s">
        <v>193</v>
      </c>
      <c r="G183" s="113">
        <v>300</v>
      </c>
    </row>
    <row r="184" spans="1:7" x14ac:dyDescent="0.25">
      <c r="A184" s="131" t="s">
        <v>682</v>
      </c>
      <c r="B184" s="132">
        <v>907</v>
      </c>
      <c r="C184" s="133">
        <v>7</v>
      </c>
      <c r="D184" s="133">
        <v>2</v>
      </c>
      <c r="E184" s="115" t="s">
        <v>683</v>
      </c>
      <c r="F184" s="116" t="s">
        <v>193</v>
      </c>
      <c r="G184" s="113">
        <v>300</v>
      </c>
    </row>
    <row r="185" spans="1:7" ht="31.5" x14ac:dyDescent="0.25">
      <c r="A185" s="131" t="s">
        <v>684</v>
      </c>
      <c r="B185" s="132">
        <v>907</v>
      </c>
      <c r="C185" s="133">
        <v>7</v>
      </c>
      <c r="D185" s="133">
        <v>2</v>
      </c>
      <c r="E185" s="115" t="s">
        <v>685</v>
      </c>
      <c r="F185" s="116" t="s">
        <v>193</v>
      </c>
      <c r="G185" s="113">
        <v>300</v>
      </c>
    </row>
    <row r="186" spans="1:7" ht="94.5" x14ac:dyDescent="0.25">
      <c r="A186" s="131" t="s">
        <v>769</v>
      </c>
      <c r="B186" s="132">
        <v>907</v>
      </c>
      <c r="C186" s="133">
        <v>7</v>
      </c>
      <c r="D186" s="133">
        <v>2</v>
      </c>
      <c r="E186" s="115" t="s">
        <v>808</v>
      </c>
      <c r="F186" s="116" t="s">
        <v>193</v>
      </c>
      <c r="G186" s="113">
        <v>300</v>
      </c>
    </row>
    <row r="187" spans="1:7" ht="31.5" x14ac:dyDescent="0.25">
      <c r="A187" s="131" t="s">
        <v>200</v>
      </c>
      <c r="B187" s="132">
        <v>907</v>
      </c>
      <c r="C187" s="133">
        <v>7</v>
      </c>
      <c r="D187" s="133">
        <v>2</v>
      </c>
      <c r="E187" s="115" t="s">
        <v>808</v>
      </c>
      <c r="F187" s="116" t="s">
        <v>201</v>
      </c>
      <c r="G187" s="113">
        <v>300</v>
      </c>
    </row>
    <row r="188" spans="1:7" x14ac:dyDescent="0.25">
      <c r="A188" s="131" t="s">
        <v>262</v>
      </c>
      <c r="B188" s="132">
        <v>907</v>
      </c>
      <c r="C188" s="133">
        <v>7</v>
      </c>
      <c r="D188" s="133">
        <v>3</v>
      </c>
      <c r="E188" s="115" t="s">
        <v>193</v>
      </c>
      <c r="F188" s="116" t="s">
        <v>193</v>
      </c>
      <c r="G188" s="113">
        <v>59953.9</v>
      </c>
    </row>
    <row r="189" spans="1:7" ht="31.5" x14ac:dyDescent="0.25">
      <c r="A189" s="131" t="s">
        <v>191</v>
      </c>
      <c r="B189" s="132">
        <v>907</v>
      </c>
      <c r="C189" s="133">
        <v>7</v>
      </c>
      <c r="D189" s="133">
        <v>3</v>
      </c>
      <c r="E189" s="115" t="s">
        <v>192</v>
      </c>
      <c r="F189" s="116" t="s">
        <v>193</v>
      </c>
      <c r="G189" s="113">
        <v>59914.9</v>
      </c>
    </row>
    <row r="190" spans="1:7" ht="31.5" x14ac:dyDescent="0.25">
      <c r="A190" s="131" t="s">
        <v>194</v>
      </c>
      <c r="B190" s="132">
        <v>907</v>
      </c>
      <c r="C190" s="133">
        <v>7</v>
      </c>
      <c r="D190" s="133">
        <v>3</v>
      </c>
      <c r="E190" s="115" t="s">
        <v>195</v>
      </c>
      <c r="F190" s="116" t="s">
        <v>193</v>
      </c>
      <c r="G190" s="113">
        <v>59914.9</v>
      </c>
    </row>
    <row r="191" spans="1:7" ht="31.5" x14ac:dyDescent="0.25">
      <c r="A191" s="131" t="s">
        <v>259</v>
      </c>
      <c r="B191" s="132">
        <v>907</v>
      </c>
      <c r="C191" s="133">
        <v>7</v>
      </c>
      <c r="D191" s="133">
        <v>3</v>
      </c>
      <c r="E191" s="115" t="s">
        <v>260</v>
      </c>
      <c r="F191" s="116" t="s">
        <v>193</v>
      </c>
      <c r="G191" s="113">
        <v>59914.9</v>
      </c>
    </row>
    <row r="192" spans="1:7" ht="31.5" x14ac:dyDescent="0.25">
      <c r="A192" s="131" t="s">
        <v>198</v>
      </c>
      <c r="B192" s="132">
        <v>907</v>
      </c>
      <c r="C192" s="133">
        <v>7</v>
      </c>
      <c r="D192" s="133">
        <v>3</v>
      </c>
      <c r="E192" s="115" t="s">
        <v>261</v>
      </c>
      <c r="F192" s="116" t="s">
        <v>193</v>
      </c>
      <c r="G192" s="113">
        <v>389.4</v>
      </c>
    </row>
    <row r="193" spans="1:7" ht="31.5" x14ac:dyDescent="0.25">
      <c r="A193" s="131" t="s">
        <v>200</v>
      </c>
      <c r="B193" s="132">
        <v>907</v>
      </c>
      <c r="C193" s="133">
        <v>7</v>
      </c>
      <c r="D193" s="133">
        <v>3</v>
      </c>
      <c r="E193" s="115" t="s">
        <v>261</v>
      </c>
      <c r="F193" s="116" t="s">
        <v>201</v>
      </c>
      <c r="G193" s="113">
        <v>389.4</v>
      </c>
    </row>
    <row r="194" spans="1:7" x14ac:dyDescent="0.25">
      <c r="A194" s="131" t="s">
        <v>204</v>
      </c>
      <c r="B194" s="132">
        <v>907</v>
      </c>
      <c r="C194" s="133">
        <v>7</v>
      </c>
      <c r="D194" s="133">
        <v>3</v>
      </c>
      <c r="E194" s="115" t="s">
        <v>263</v>
      </c>
      <c r="F194" s="116" t="s">
        <v>193</v>
      </c>
      <c r="G194" s="113">
        <v>12.1</v>
      </c>
    </row>
    <row r="195" spans="1:7" ht="31.5" x14ac:dyDescent="0.25">
      <c r="A195" s="131" t="s">
        <v>200</v>
      </c>
      <c r="B195" s="132">
        <v>907</v>
      </c>
      <c r="C195" s="133">
        <v>7</v>
      </c>
      <c r="D195" s="133">
        <v>3</v>
      </c>
      <c r="E195" s="115" t="s">
        <v>263</v>
      </c>
      <c r="F195" s="116" t="s">
        <v>201</v>
      </c>
      <c r="G195" s="113">
        <v>12.1</v>
      </c>
    </row>
    <row r="196" spans="1:7" x14ac:dyDescent="0.25">
      <c r="A196" s="131" t="s">
        <v>208</v>
      </c>
      <c r="B196" s="132">
        <v>907</v>
      </c>
      <c r="C196" s="133">
        <v>7</v>
      </c>
      <c r="D196" s="133">
        <v>3</v>
      </c>
      <c r="E196" s="115" t="s">
        <v>264</v>
      </c>
      <c r="F196" s="116" t="s">
        <v>193</v>
      </c>
      <c r="G196" s="113">
        <v>6644.9</v>
      </c>
    </row>
    <row r="197" spans="1:7" ht="31.5" x14ac:dyDescent="0.25">
      <c r="A197" s="131" t="s">
        <v>200</v>
      </c>
      <c r="B197" s="132">
        <v>907</v>
      </c>
      <c r="C197" s="133">
        <v>7</v>
      </c>
      <c r="D197" s="133">
        <v>3</v>
      </c>
      <c r="E197" s="115" t="s">
        <v>264</v>
      </c>
      <c r="F197" s="116" t="s">
        <v>201</v>
      </c>
      <c r="G197" s="113">
        <v>6577.2</v>
      </c>
    </row>
    <row r="198" spans="1:7" x14ac:dyDescent="0.25">
      <c r="A198" s="131" t="s">
        <v>210</v>
      </c>
      <c r="B198" s="132">
        <v>907</v>
      </c>
      <c r="C198" s="133">
        <v>7</v>
      </c>
      <c r="D198" s="133">
        <v>3</v>
      </c>
      <c r="E198" s="115" t="s">
        <v>264</v>
      </c>
      <c r="F198" s="116" t="s">
        <v>211</v>
      </c>
      <c r="G198" s="113">
        <v>67.7</v>
      </c>
    </row>
    <row r="199" spans="1:7" ht="31.5" x14ac:dyDescent="0.25">
      <c r="A199" s="131" t="s">
        <v>218</v>
      </c>
      <c r="B199" s="132">
        <v>907</v>
      </c>
      <c r="C199" s="133">
        <v>7</v>
      </c>
      <c r="D199" s="133">
        <v>3</v>
      </c>
      <c r="E199" s="115" t="s">
        <v>778</v>
      </c>
      <c r="F199" s="116" t="s">
        <v>193</v>
      </c>
      <c r="G199" s="113">
        <v>182.2</v>
      </c>
    </row>
    <row r="200" spans="1:7" ht="31.5" x14ac:dyDescent="0.25">
      <c r="A200" s="131" t="s">
        <v>200</v>
      </c>
      <c r="B200" s="132">
        <v>907</v>
      </c>
      <c r="C200" s="133">
        <v>7</v>
      </c>
      <c r="D200" s="133">
        <v>3</v>
      </c>
      <c r="E200" s="115" t="s">
        <v>778</v>
      </c>
      <c r="F200" s="116" t="s">
        <v>201</v>
      </c>
      <c r="G200" s="113">
        <v>182.2</v>
      </c>
    </row>
    <row r="201" spans="1:7" ht="157.5" x14ac:dyDescent="0.25">
      <c r="A201" s="131" t="s">
        <v>265</v>
      </c>
      <c r="B201" s="132">
        <v>907</v>
      </c>
      <c r="C201" s="133">
        <v>7</v>
      </c>
      <c r="D201" s="133">
        <v>3</v>
      </c>
      <c r="E201" s="115" t="s">
        <v>266</v>
      </c>
      <c r="F201" s="116" t="s">
        <v>193</v>
      </c>
      <c r="G201" s="113">
        <v>52686.3</v>
      </c>
    </row>
    <row r="202" spans="1:7" ht="63" x14ac:dyDescent="0.25">
      <c r="A202" s="131" t="s">
        <v>214</v>
      </c>
      <c r="B202" s="132">
        <v>907</v>
      </c>
      <c r="C202" s="133">
        <v>7</v>
      </c>
      <c r="D202" s="133">
        <v>3</v>
      </c>
      <c r="E202" s="115" t="s">
        <v>266</v>
      </c>
      <c r="F202" s="116" t="s">
        <v>215</v>
      </c>
      <c r="G202" s="113">
        <v>52686.3</v>
      </c>
    </row>
    <row r="203" spans="1:7" ht="47.25" x14ac:dyDescent="0.25">
      <c r="A203" s="131" t="s">
        <v>337</v>
      </c>
      <c r="B203" s="132">
        <v>907</v>
      </c>
      <c r="C203" s="133">
        <v>7</v>
      </c>
      <c r="D203" s="133">
        <v>3</v>
      </c>
      <c r="E203" s="115" t="s">
        <v>338</v>
      </c>
      <c r="F203" s="116" t="s">
        <v>193</v>
      </c>
      <c r="G203" s="113">
        <v>39</v>
      </c>
    </row>
    <row r="204" spans="1:7" ht="47.25" x14ac:dyDescent="0.25">
      <c r="A204" s="131" t="s">
        <v>364</v>
      </c>
      <c r="B204" s="132">
        <v>907</v>
      </c>
      <c r="C204" s="133">
        <v>7</v>
      </c>
      <c r="D204" s="133">
        <v>3</v>
      </c>
      <c r="E204" s="115" t="s">
        <v>365</v>
      </c>
      <c r="F204" s="116" t="s">
        <v>193</v>
      </c>
      <c r="G204" s="113">
        <v>39</v>
      </c>
    </row>
    <row r="205" spans="1:7" ht="47.25" x14ac:dyDescent="0.25">
      <c r="A205" s="131" t="s">
        <v>366</v>
      </c>
      <c r="B205" s="132">
        <v>907</v>
      </c>
      <c r="C205" s="133">
        <v>7</v>
      </c>
      <c r="D205" s="133">
        <v>3</v>
      </c>
      <c r="E205" s="115" t="s">
        <v>367</v>
      </c>
      <c r="F205" s="116" t="s">
        <v>193</v>
      </c>
      <c r="G205" s="113">
        <v>39</v>
      </c>
    </row>
    <row r="206" spans="1:7" ht="63" x14ac:dyDescent="0.25">
      <c r="A206" s="131" t="s">
        <v>282</v>
      </c>
      <c r="B206" s="132">
        <v>907</v>
      </c>
      <c r="C206" s="133">
        <v>7</v>
      </c>
      <c r="D206" s="133">
        <v>3</v>
      </c>
      <c r="E206" s="115" t="s">
        <v>368</v>
      </c>
      <c r="F206" s="116" t="s">
        <v>193</v>
      </c>
      <c r="G206" s="113">
        <v>39</v>
      </c>
    </row>
    <row r="207" spans="1:7" ht="31.5" x14ac:dyDescent="0.25">
      <c r="A207" s="131" t="s">
        <v>200</v>
      </c>
      <c r="B207" s="132">
        <v>907</v>
      </c>
      <c r="C207" s="133">
        <v>7</v>
      </c>
      <c r="D207" s="133">
        <v>3</v>
      </c>
      <c r="E207" s="115" t="s">
        <v>368</v>
      </c>
      <c r="F207" s="116" t="s">
        <v>201</v>
      </c>
      <c r="G207" s="113">
        <v>39</v>
      </c>
    </row>
    <row r="208" spans="1:7" ht="31.5" x14ac:dyDescent="0.25">
      <c r="A208" s="131" t="s">
        <v>207</v>
      </c>
      <c r="B208" s="132">
        <v>907</v>
      </c>
      <c r="C208" s="133">
        <v>7</v>
      </c>
      <c r="D208" s="133">
        <v>5</v>
      </c>
      <c r="E208" s="115" t="s">
        <v>193</v>
      </c>
      <c r="F208" s="116" t="s">
        <v>193</v>
      </c>
      <c r="G208" s="113">
        <v>299</v>
      </c>
    </row>
    <row r="209" spans="1:7" ht="31.5" x14ac:dyDescent="0.25">
      <c r="A209" s="131" t="s">
        <v>191</v>
      </c>
      <c r="B209" s="132">
        <v>907</v>
      </c>
      <c r="C209" s="133">
        <v>7</v>
      </c>
      <c r="D209" s="133">
        <v>5</v>
      </c>
      <c r="E209" s="115" t="s">
        <v>192</v>
      </c>
      <c r="F209" s="116" t="s">
        <v>193</v>
      </c>
      <c r="G209" s="113">
        <v>299</v>
      </c>
    </row>
    <row r="210" spans="1:7" ht="31.5" x14ac:dyDescent="0.25">
      <c r="A210" s="131" t="s">
        <v>194</v>
      </c>
      <c r="B210" s="132">
        <v>907</v>
      </c>
      <c r="C210" s="133">
        <v>7</v>
      </c>
      <c r="D210" s="133">
        <v>5</v>
      </c>
      <c r="E210" s="115" t="s">
        <v>195</v>
      </c>
      <c r="F210" s="116" t="s">
        <v>193</v>
      </c>
      <c r="G210" s="113">
        <v>284.5</v>
      </c>
    </row>
    <row r="211" spans="1:7" ht="31.5" x14ac:dyDescent="0.25">
      <c r="A211" s="131" t="s">
        <v>196</v>
      </c>
      <c r="B211" s="132">
        <v>907</v>
      </c>
      <c r="C211" s="133">
        <v>7</v>
      </c>
      <c r="D211" s="133">
        <v>5</v>
      </c>
      <c r="E211" s="115" t="s">
        <v>197</v>
      </c>
      <c r="F211" s="116" t="s">
        <v>193</v>
      </c>
      <c r="G211" s="113">
        <v>94.2</v>
      </c>
    </row>
    <row r="212" spans="1:7" ht="15" customHeight="1" x14ac:dyDescent="0.25">
      <c r="A212" s="131" t="s">
        <v>206</v>
      </c>
      <c r="B212" s="132">
        <v>907</v>
      </c>
      <c r="C212" s="133">
        <v>7</v>
      </c>
      <c r="D212" s="133">
        <v>5</v>
      </c>
      <c r="E212" s="115" t="s">
        <v>764</v>
      </c>
      <c r="F212" s="116" t="s">
        <v>193</v>
      </c>
      <c r="G212" s="113">
        <v>94.2</v>
      </c>
    </row>
    <row r="213" spans="1:7" ht="31.5" x14ac:dyDescent="0.25">
      <c r="A213" s="131" t="s">
        <v>200</v>
      </c>
      <c r="B213" s="132">
        <v>907</v>
      </c>
      <c r="C213" s="133">
        <v>7</v>
      </c>
      <c r="D213" s="133">
        <v>5</v>
      </c>
      <c r="E213" s="115" t="s">
        <v>764</v>
      </c>
      <c r="F213" s="116" t="s">
        <v>201</v>
      </c>
      <c r="G213" s="113">
        <v>94.2</v>
      </c>
    </row>
    <row r="214" spans="1:7" ht="31.5" x14ac:dyDescent="0.25">
      <c r="A214" s="131" t="s">
        <v>221</v>
      </c>
      <c r="B214" s="132">
        <v>907</v>
      </c>
      <c r="C214" s="133">
        <v>7</v>
      </c>
      <c r="D214" s="133">
        <v>5</v>
      </c>
      <c r="E214" s="115" t="s">
        <v>222</v>
      </c>
      <c r="F214" s="116" t="s">
        <v>193</v>
      </c>
      <c r="G214" s="113">
        <v>183.5</v>
      </c>
    </row>
    <row r="215" spans="1:7" ht="15" customHeight="1" x14ac:dyDescent="0.25">
      <c r="A215" s="131" t="s">
        <v>206</v>
      </c>
      <c r="B215" s="132">
        <v>907</v>
      </c>
      <c r="C215" s="133">
        <v>7</v>
      </c>
      <c r="D215" s="133">
        <v>5</v>
      </c>
      <c r="E215" s="115" t="s">
        <v>768</v>
      </c>
      <c r="F215" s="116" t="s">
        <v>193</v>
      </c>
      <c r="G215" s="113">
        <v>183.5</v>
      </c>
    </row>
    <row r="216" spans="1:7" ht="31.5" x14ac:dyDescent="0.25">
      <c r="A216" s="131" t="s">
        <v>200</v>
      </c>
      <c r="B216" s="132">
        <v>907</v>
      </c>
      <c r="C216" s="133">
        <v>7</v>
      </c>
      <c r="D216" s="133">
        <v>5</v>
      </c>
      <c r="E216" s="115" t="s">
        <v>768</v>
      </c>
      <c r="F216" s="116" t="s">
        <v>201</v>
      </c>
      <c r="G216" s="113">
        <v>183.5</v>
      </c>
    </row>
    <row r="217" spans="1:7" ht="31.5" x14ac:dyDescent="0.25">
      <c r="A217" s="131" t="s">
        <v>259</v>
      </c>
      <c r="B217" s="132">
        <v>907</v>
      </c>
      <c r="C217" s="133">
        <v>7</v>
      </c>
      <c r="D217" s="133">
        <v>5</v>
      </c>
      <c r="E217" s="115" t="s">
        <v>260</v>
      </c>
      <c r="F217" s="116" t="s">
        <v>193</v>
      </c>
      <c r="G217" s="113">
        <v>6.8</v>
      </c>
    </row>
    <row r="218" spans="1:7" ht="15" customHeight="1" x14ac:dyDescent="0.25">
      <c r="A218" s="131" t="s">
        <v>206</v>
      </c>
      <c r="B218" s="132">
        <v>907</v>
      </c>
      <c r="C218" s="133">
        <v>7</v>
      </c>
      <c r="D218" s="133">
        <v>5</v>
      </c>
      <c r="E218" s="115" t="s">
        <v>777</v>
      </c>
      <c r="F218" s="116" t="s">
        <v>193</v>
      </c>
      <c r="G218" s="113">
        <v>6.8</v>
      </c>
    </row>
    <row r="219" spans="1:7" ht="31.5" x14ac:dyDescent="0.25">
      <c r="A219" s="131" t="s">
        <v>200</v>
      </c>
      <c r="B219" s="132">
        <v>907</v>
      </c>
      <c r="C219" s="133">
        <v>7</v>
      </c>
      <c r="D219" s="133">
        <v>5</v>
      </c>
      <c r="E219" s="115" t="s">
        <v>777</v>
      </c>
      <c r="F219" s="116" t="s">
        <v>201</v>
      </c>
      <c r="G219" s="113">
        <v>6.8</v>
      </c>
    </row>
    <row r="220" spans="1:7" ht="31.5" x14ac:dyDescent="0.25">
      <c r="A220" s="131" t="s">
        <v>271</v>
      </c>
      <c r="B220" s="132">
        <v>907</v>
      </c>
      <c r="C220" s="133">
        <v>7</v>
      </c>
      <c r="D220" s="133">
        <v>5</v>
      </c>
      <c r="E220" s="115" t="s">
        <v>272</v>
      </c>
      <c r="F220" s="116" t="s">
        <v>193</v>
      </c>
      <c r="G220" s="113">
        <v>14.5</v>
      </c>
    </row>
    <row r="221" spans="1:7" ht="31.5" x14ac:dyDescent="0.25">
      <c r="A221" s="131" t="s">
        <v>273</v>
      </c>
      <c r="B221" s="132">
        <v>907</v>
      </c>
      <c r="C221" s="133">
        <v>7</v>
      </c>
      <c r="D221" s="133">
        <v>5</v>
      </c>
      <c r="E221" s="115" t="s">
        <v>274</v>
      </c>
      <c r="F221" s="116" t="s">
        <v>193</v>
      </c>
      <c r="G221" s="113">
        <v>14.5</v>
      </c>
    </row>
    <row r="222" spans="1:7" ht="15" customHeight="1" x14ac:dyDescent="0.25">
      <c r="A222" s="131" t="s">
        <v>206</v>
      </c>
      <c r="B222" s="132">
        <v>907</v>
      </c>
      <c r="C222" s="133">
        <v>7</v>
      </c>
      <c r="D222" s="133">
        <v>5</v>
      </c>
      <c r="E222" s="115" t="s">
        <v>779</v>
      </c>
      <c r="F222" s="116" t="s">
        <v>193</v>
      </c>
      <c r="G222" s="113">
        <v>14.5</v>
      </c>
    </row>
    <row r="223" spans="1:7" ht="31.5" x14ac:dyDescent="0.25">
      <c r="A223" s="131" t="s">
        <v>200</v>
      </c>
      <c r="B223" s="132">
        <v>907</v>
      </c>
      <c r="C223" s="133">
        <v>7</v>
      </c>
      <c r="D223" s="133">
        <v>5</v>
      </c>
      <c r="E223" s="115" t="s">
        <v>779</v>
      </c>
      <c r="F223" s="116" t="s">
        <v>201</v>
      </c>
      <c r="G223" s="113">
        <v>14.5</v>
      </c>
    </row>
    <row r="224" spans="1:7" x14ac:dyDescent="0.25">
      <c r="A224" s="131" t="s">
        <v>291</v>
      </c>
      <c r="B224" s="132">
        <v>907</v>
      </c>
      <c r="C224" s="133">
        <v>7</v>
      </c>
      <c r="D224" s="133">
        <v>7</v>
      </c>
      <c r="E224" s="115" t="s">
        <v>193</v>
      </c>
      <c r="F224" s="116" t="s">
        <v>193</v>
      </c>
      <c r="G224" s="113">
        <v>2838.4</v>
      </c>
    </row>
    <row r="225" spans="1:7" ht="31.5" x14ac:dyDescent="0.25">
      <c r="A225" s="131" t="s">
        <v>191</v>
      </c>
      <c r="B225" s="132">
        <v>907</v>
      </c>
      <c r="C225" s="133">
        <v>7</v>
      </c>
      <c r="D225" s="133">
        <v>7</v>
      </c>
      <c r="E225" s="115" t="s">
        <v>192</v>
      </c>
      <c r="F225" s="116" t="s">
        <v>193</v>
      </c>
      <c r="G225" s="113">
        <v>2838.4</v>
      </c>
    </row>
    <row r="226" spans="1:7" ht="31.5" x14ac:dyDescent="0.25">
      <c r="A226" s="131" t="s">
        <v>271</v>
      </c>
      <c r="B226" s="132">
        <v>907</v>
      </c>
      <c r="C226" s="133">
        <v>7</v>
      </c>
      <c r="D226" s="133">
        <v>7</v>
      </c>
      <c r="E226" s="115" t="s">
        <v>272</v>
      </c>
      <c r="F226" s="116" t="s">
        <v>193</v>
      </c>
      <c r="G226" s="113">
        <v>2838.4</v>
      </c>
    </row>
    <row r="227" spans="1:7" ht="31.5" x14ac:dyDescent="0.25">
      <c r="A227" s="131" t="s">
        <v>288</v>
      </c>
      <c r="B227" s="132">
        <v>907</v>
      </c>
      <c r="C227" s="133">
        <v>7</v>
      </c>
      <c r="D227" s="133">
        <v>7</v>
      </c>
      <c r="E227" s="115" t="s">
        <v>289</v>
      </c>
      <c r="F227" s="116" t="s">
        <v>193</v>
      </c>
      <c r="G227" s="113">
        <v>2838.4</v>
      </c>
    </row>
    <row r="228" spans="1:7" x14ac:dyDescent="0.25">
      <c r="A228" s="131" t="s">
        <v>204</v>
      </c>
      <c r="B228" s="132">
        <v>907</v>
      </c>
      <c r="C228" s="133">
        <v>7</v>
      </c>
      <c r="D228" s="133">
        <v>7</v>
      </c>
      <c r="E228" s="115" t="s">
        <v>290</v>
      </c>
      <c r="F228" s="116" t="s">
        <v>193</v>
      </c>
      <c r="G228" s="113">
        <v>408.4</v>
      </c>
    </row>
    <row r="229" spans="1:7" ht="31.5" x14ac:dyDescent="0.25">
      <c r="A229" s="131" t="s">
        <v>200</v>
      </c>
      <c r="B229" s="132">
        <v>907</v>
      </c>
      <c r="C229" s="133">
        <v>7</v>
      </c>
      <c r="D229" s="133">
        <v>7</v>
      </c>
      <c r="E229" s="115" t="s">
        <v>290</v>
      </c>
      <c r="F229" s="116" t="s">
        <v>201</v>
      </c>
      <c r="G229" s="113">
        <v>408.4</v>
      </c>
    </row>
    <row r="230" spans="1:7" ht="78.75" x14ac:dyDescent="0.25">
      <c r="A230" s="131" t="s">
        <v>292</v>
      </c>
      <c r="B230" s="132">
        <v>907</v>
      </c>
      <c r="C230" s="133">
        <v>7</v>
      </c>
      <c r="D230" s="133">
        <v>7</v>
      </c>
      <c r="E230" s="115" t="s">
        <v>293</v>
      </c>
      <c r="F230" s="116" t="s">
        <v>193</v>
      </c>
      <c r="G230" s="113">
        <v>2430</v>
      </c>
    </row>
    <row r="231" spans="1:7" ht="31.5" x14ac:dyDescent="0.25">
      <c r="A231" s="131" t="s">
        <v>200</v>
      </c>
      <c r="B231" s="132">
        <v>907</v>
      </c>
      <c r="C231" s="133">
        <v>7</v>
      </c>
      <c r="D231" s="133">
        <v>7</v>
      </c>
      <c r="E231" s="115" t="s">
        <v>293</v>
      </c>
      <c r="F231" s="116" t="s">
        <v>201</v>
      </c>
      <c r="G231" s="113">
        <v>2430</v>
      </c>
    </row>
    <row r="232" spans="1:7" x14ac:dyDescent="0.25">
      <c r="A232" s="131" t="s">
        <v>277</v>
      </c>
      <c r="B232" s="132">
        <v>907</v>
      </c>
      <c r="C232" s="133">
        <v>7</v>
      </c>
      <c r="D232" s="133">
        <v>9</v>
      </c>
      <c r="E232" s="115" t="s">
        <v>193</v>
      </c>
      <c r="F232" s="116" t="s">
        <v>193</v>
      </c>
      <c r="G232" s="113">
        <v>19237.900000000001</v>
      </c>
    </row>
    <row r="233" spans="1:7" ht="31.5" x14ac:dyDescent="0.25">
      <c r="A233" s="131" t="s">
        <v>191</v>
      </c>
      <c r="B233" s="132">
        <v>907</v>
      </c>
      <c r="C233" s="133">
        <v>7</v>
      </c>
      <c r="D233" s="133">
        <v>9</v>
      </c>
      <c r="E233" s="115" t="s">
        <v>192</v>
      </c>
      <c r="F233" s="116" t="s">
        <v>193</v>
      </c>
      <c r="G233" s="113">
        <v>19184.8</v>
      </c>
    </row>
    <row r="234" spans="1:7" ht="31.5" x14ac:dyDescent="0.25">
      <c r="A234" s="131" t="s">
        <v>271</v>
      </c>
      <c r="B234" s="132">
        <v>907</v>
      </c>
      <c r="C234" s="133">
        <v>7</v>
      </c>
      <c r="D234" s="133">
        <v>9</v>
      </c>
      <c r="E234" s="115" t="s">
        <v>272</v>
      </c>
      <c r="F234" s="116" t="s">
        <v>193</v>
      </c>
      <c r="G234" s="113">
        <v>19184.8</v>
      </c>
    </row>
    <row r="235" spans="1:7" ht="31.5" x14ac:dyDescent="0.25">
      <c r="A235" s="131" t="s">
        <v>273</v>
      </c>
      <c r="B235" s="132">
        <v>907</v>
      </c>
      <c r="C235" s="133">
        <v>7</v>
      </c>
      <c r="D235" s="133">
        <v>9</v>
      </c>
      <c r="E235" s="115" t="s">
        <v>274</v>
      </c>
      <c r="F235" s="116" t="s">
        <v>193</v>
      </c>
      <c r="G235" s="113">
        <v>17764.8</v>
      </c>
    </row>
    <row r="236" spans="1:7" ht="31.5" x14ac:dyDescent="0.25">
      <c r="A236" s="131" t="s">
        <v>275</v>
      </c>
      <c r="B236" s="132">
        <v>907</v>
      </c>
      <c r="C236" s="133">
        <v>7</v>
      </c>
      <c r="D236" s="133">
        <v>9</v>
      </c>
      <c r="E236" s="115" t="s">
        <v>276</v>
      </c>
      <c r="F236" s="116" t="s">
        <v>193</v>
      </c>
      <c r="G236" s="113">
        <v>655.29999999999995</v>
      </c>
    </row>
    <row r="237" spans="1:7" ht="31.5" x14ac:dyDescent="0.25">
      <c r="A237" s="131" t="s">
        <v>200</v>
      </c>
      <c r="B237" s="132">
        <v>907</v>
      </c>
      <c r="C237" s="133">
        <v>7</v>
      </c>
      <c r="D237" s="133">
        <v>9</v>
      </c>
      <c r="E237" s="115" t="s">
        <v>276</v>
      </c>
      <c r="F237" s="116" t="s">
        <v>201</v>
      </c>
      <c r="G237" s="113">
        <v>652.6</v>
      </c>
    </row>
    <row r="238" spans="1:7" x14ac:dyDescent="0.25">
      <c r="A238" s="131" t="s">
        <v>210</v>
      </c>
      <c r="B238" s="132">
        <v>907</v>
      </c>
      <c r="C238" s="133">
        <v>7</v>
      </c>
      <c r="D238" s="133">
        <v>9</v>
      </c>
      <c r="E238" s="115" t="s">
        <v>276</v>
      </c>
      <c r="F238" s="116" t="s">
        <v>211</v>
      </c>
      <c r="G238" s="113">
        <v>2.7</v>
      </c>
    </row>
    <row r="239" spans="1:7" x14ac:dyDescent="0.25">
      <c r="A239" s="131" t="s">
        <v>208</v>
      </c>
      <c r="B239" s="132">
        <v>907</v>
      </c>
      <c r="C239" s="133">
        <v>7</v>
      </c>
      <c r="D239" s="133">
        <v>9</v>
      </c>
      <c r="E239" s="115" t="s">
        <v>278</v>
      </c>
      <c r="F239" s="116" t="s">
        <v>193</v>
      </c>
      <c r="G239" s="113">
        <v>149.5</v>
      </c>
    </row>
    <row r="240" spans="1:7" ht="31.5" x14ac:dyDescent="0.25">
      <c r="A240" s="131" t="s">
        <v>200</v>
      </c>
      <c r="B240" s="132">
        <v>907</v>
      </c>
      <c r="C240" s="133">
        <v>7</v>
      </c>
      <c r="D240" s="133">
        <v>9</v>
      </c>
      <c r="E240" s="115" t="s">
        <v>278</v>
      </c>
      <c r="F240" s="116" t="s">
        <v>201</v>
      </c>
      <c r="G240" s="113">
        <v>149.5</v>
      </c>
    </row>
    <row r="241" spans="1:7" ht="157.5" x14ac:dyDescent="0.25">
      <c r="A241" s="131" t="s">
        <v>265</v>
      </c>
      <c r="B241" s="132">
        <v>907</v>
      </c>
      <c r="C241" s="133">
        <v>7</v>
      </c>
      <c r="D241" s="133">
        <v>9</v>
      </c>
      <c r="E241" s="115" t="s">
        <v>279</v>
      </c>
      <c r="F241" s="116" t="s">
        <v>193</v>
      </c>
      <c r="G241" s="113">
        <v>16960</v>
      </c>
    </row>
    <row r="242" spans="1:7" ht="63" x14ac:dyDescent="0.25">
      <c r="A242" s="131" t="s">
        <v>214</v>
      </c>
      <c r="B242" s="132">
        <v>907</v>
      </c>
      <c r="C242" s="133">
        <v>7</v>
      </c>
      <c r="D242" s="133">
        <v>9</v>
      </c>
      <c r="E242" s="115" t="s">
        <v>279</v>
      </c>
      <c r="F242" s="116" t="s">
        <v>215</v>
      </c>
      <c r="G242" s="113">
        <v>16960</v>
      </c>
    </row>
    <row r="243" spans="1:7" ht="31.5" x14ac:dyDescent="0.25">
      <c r="A243" s="131" t="s">
        <v>280</v>
      </c>
      <c r="B243" s="132">
        <v>907</v>
      </c>
      <c r="C243" s="133">
        <v>7</v>
      </c>
      <c r="D243" s="133">
        <v>9</v>
      </c>
      <c r="E243" s="115" t="s">
        <v>281</v>
      </c>
      <c r="F243" s="116" t="s">
        <v>193</v>
      </c>
      <c r="G243" s="113">
        <v>10</v>
      </c>
    </row>
    <row r="244" spans="1:7" ht="63" x14ac:dyDescent="0.25">
      <c r="A244" s="131" t="s">
        <v>282</v>
      </c>
      <c r="B244" s="132">
        <v>907</v>
      </c>
      <c r="C244" s="133">
        <v>7</v>
      </c>
      <c r="D244" s="133">
        <v>9</v>
      </c>
      <c r="E244" s="115" t="s">
        <v>283</v>
      </c>
      <c r="F244" s="116" t="s">
        <v>193</v>
      </c>
      <c r="G244" s="113">
        <v>10</v>
      </c>
    </row>
    <row r="245" spans="1:7" ht="31.5" x14ac:dyDescent="0.25">
      <c r="A245" s="131" t="s">
        <v>200</v>
      </c>
      <c r="B245" s="132">
        <v>907</v>
      </c>
      <c r="C245" s="133">
        <v>7</v>
      </c>
      <c r="D245" s="133">
        <v>9</v>
      </c>
      <c r="E245" s="115" t="s">
        <v>283</v>
      </c>
      <c r="F245" s="116" t="s">
        <v>201</v>
      </c>
      <c r="G245" s="113">
        <v>10</v>
      </c>
    </row>
    <row r="246" spans="1:7" ht="47.25" x14ac:dyDescent="0.25">
      <c r="A246" s="131" t="s">
        <v>284</v>
      </c>
      <c r="B246" s="132">
        <v>907</v>
      </c>
      <c r="C246" s="133">
        <v>7</v>
      </c>
      <c r="D246" s="133">
        <v>9</v>
      </c>
      <c r="E246" s="115" t="s">
        <v>285</v>
      </c>
      <c r="F246" s="116" t="s">
        <v>193</v>
      </c>
      <c r="G246" s="113">
        <v>1410</v>
      </c>
    </row>
    <row r="247" spans="1:7" ht="63" x14ac:dyDescent="0.25">
      <c r="A247" s="131" t="s">
        <v>286</v>
      </c>
      <c r="B247" s="132">
        <v>907</v>
      </c>
      <c r="C247" s="133">
        <v>7</v>
      </c>
      <c r="D247" s="133">
        <v>9</v>
      </c>
      <c r="E247" s="115" t="s">
        <v>287</v>
      </c>
      <c r="F247" s="116" t="s">
        <v>193</v>
      </c>
      <c r="G247" s="113">
        <v>1410</v>
      </c>
    </row>
    <row r="248" spans="1:7" ht="31.5" x14ac:dyDescent="0.25">
      <c r="A248" s="131" t="s">
        <v>200</v>
      </c>
      <c r="B248" s="132">
        <v>907</v>
      </c>
      <c r="C248" s="133">
        <v>7</v>
      </c>
      <c r="D248" s="133">
        <v>9</v>
      </c>
      <c r="E248" s="115" t="s">
        <v>287</v>
      </c>
      <c r="F248" s="116" t="s">
        <v>201</v>
      </c>
      <c r="G248" s="113">
        <v>1380</v>
      </c>
    </row>
    <row r="249" spans="1:7" x14ac:dyDescent="0.25">
      <c r="A249" s="131" t="s">
        <v>245</v>
      </c>
      <c r="B249" s="132">
        <v>907</v>
      </c>
      <c r="C249" s="133">
        <v>7</v>
      </c>
      <c r="D249" s="133">
        <v>9</v>
      </c>
      <c r="E249" s="115" t="s">
        <v>287</v>
      </c>
      <c r="F249" s="116" t="s">
        <v>246</v>
      </c>
      <c r="G249" s="113">
        <v>30</v>
      </c>
    </row>
    <row r="250" spans="1:7" ht="47.25" x14ac:dyDescent="0.25">
      <c r="A250" s="131" t="s">
        <v>337</v>
      </c>
      <c r="B250" s="132">
        <v>907</v>
      </c>
      <c r="C250" s="133">
        <v>7</v>
      </c>
      <c r="D250" s="133">
        <v>9</v>
      </c>
      <c r="E250" s="115" t="s">
        <v>338</v>
      </c>
      <c r="F250" s="116" t="s">
        <v>193</v>
      </c>
      <c r="G250" s="113">
        <v>15.7</v>
      </c>
    </row>
    <row r="251" spans="1:7" ht="47.25" x14ac:dyDescent="0.25">
      <c r="A251" s="131" t="s">
        <v>364</v>
      </c>
      <c r="B251" s="132">
        <v>907</v>
      </c>
      <c r="C251" s="133">
        <v>7</v>
      </c>
      <c r="D251" s="133">
        <v>9</v>
      </c>
      <c r="E251" s="115" t="s">
        <v>365</v>
      </c>
      <c r="F251" s="116" t="s">
        <v>193</v>
      </c>
      <c r="G251" s="113">
        <v>15.7</v>
      </c>
    </row>
    <row r="252" spans="1:7" ht="47.25" x14ac:dyDescent="0.25">
      <c r="A252" s="131" t="s">
        <v>366</v>
      </c>
      <c r="B252" s="132">
        <v>907</v>
      </c>
      <c r="C252" s="133">
        <v>7</v>
      </c>
      <c r="D252" s="133">
        <v>9</v>
      </c>
      <c r="E252" s="115" t="s">
        <v>367</v>
      </c>
      <c r="F252" s="116" t="s">
        <v>193</v>
      </c>
      <c r="G252" s="113">
        <v>15.7</v>
      </c>
    </row>
    <row r="253" spans="1:7" ht="63" x14ac:dyDescent="0.25">
      <c r="A253" s="131" t="s">
        <v>282</v>
      </c>
      <c r="B253" s="132">
        <v>907</v>
      </c>
      <c r="C253" s="133">
        <v>7</v>
      </c>
      <c r="D253" s="133">
        <v>9</v>
      </c>
      <c r="E253" s="115" t="s">
        <v>368</v>
      </c>
      <c r="F253" s="116" t="s">
        <v>193</v>
      </c>
      <c r="G253" s="113">
        <v>15.7</v>
      </c>
    </row>
    <row r="254" spans="1:7" ht="31.5" x14ac:dyDescent="0.25">
      <c r="A254" s="131" t="s">
        <v>200</v>
      </c>
      <c r="B254" s="132">
        <v>907</v>
      </c>
      <c r="C254" s="133">
        <v>7</v>
      </c>
      <c r="D254" s="133">
        <v>9</v>
      </c>
      <c r="E254" s="115" t="s">
        <v>368</v>
      </c>
      <c r="F254" s="116" t="s">
        <v>201</v>
      </c>
      <c r="G254" s="113">
        <v>15.7</v>
      </c>
    </row>
    <row r="255" spans="1:7" ht="31.5" x14ac:dyDescent="0.25">
      <c r="A255" s="131" t="s">
        <v>515</v>
      </c>
      <c r="B255" s="132">
        <v>907</v>
      </c>
      <c r="C255" s="133">
        <v>7</v>
      </c>
      <c r="D255" s="133">
        <v>9</v>
      </c>
      <c r="E255" s="115" t="s">
        <v>516</v>
      </c>
      <c r="F255" s="116" t="s">
        <v>193</v>
      </c>
      <c r="G255" s="113">
        <v>37.4</v>
      </c>
    </row>
    <row r="256" spans="1:7" ht="31.5" x14ac:dyDescent="0.25">
      <c r="A256" s="131" t="s">
        <v>517</v>
      </c>
      <c r="B256" s="132">
        <v>907</v>
      </c>
      <c r="C256" s="133">
        <v>7</v>
      </c>
      <c r="D256" s="133">
        <v>9</v>
      </c>
      <c r="E256" s="115" t="s">
        <v>518</v>
      </c>
      <c r="F256" s="116" t="s">
        <v>193</v>
      </c>
      <c r="G256" s="113">
        <v>37.4</v>
      </c>
    </row>
    <row r="257" spans="1:7" ht="47.25" x14ac:dyDescent="0.25">
      <c r="A257" s="131" t="s">
        <v>519</v>
      </c>
      <c r="B257" s="132">
        <v>907</v>
      </c>
      <c r="C257" s="133">
        <v>7</v>
      </c>
      <c r="D257" s="133">
        <v>9</v>
      </c>
      <c r="E257" s="115" t="s">
        <v>520</v>
      </c>
      <c r="F257" s="116" t="s">
        <v>193</v>
      </c>
      <c r="G257" s="113">
        <v>37.4</v>
      </c>
    </row>
    <row r="258" spans="1:7" ht="47.25" x14ac:dyDescent="0.25">
      <c r="A258" s="131" t="s">
        <v>521</v>
      </c>
      <c r="B258" s="132">
        <v>907</v>
      </c>
      <c r="C258" s="133">
        <v>7</v>
      </c>
      <c r="D258" s="133">
        <v>9</v>
      </c>
      <c r="E258" s="115" t="s">
        <v>522</v>
      </c>
      <c r="F258" s="116" t="s">
        <v>193</v>
      </c>
      <c r="G258" s="113">
        <v>37.4</v>
      </c>
    </row>
    <row r="259" spans="1:7" ht="31.5" x14ac:dyDescent="0.25">
      <c r="A259" s="131" t="s">
        <v>200</v>
      </c>
      <c r="B259" s="132">
        <v>907</v>
      </c>
      <c r="C259" s="133">
        <v>7</v>
      </c>
      <c r="D259" s="133">
        <v>9</v>
      </c>
      <c r="E259" s="115" t="s">
        <v>522</v>
      </c>
      <c r="F259" s="116" t="s">
        <v>201</v>
      </c>
      <c r="G259" s="113">
        <v>37.4</v>
      </c>
    </row>
    <row r="260" spans="1:7" x14ac:dyDescent="0.25">
      <c r="A260" s="131" t="s">
        <v>708</v>
      </c>
      <c r="B260" s="132">
        <v>907</v>
      </c>
      <c r="C260" s="133">
        <v>10</v>
      </c>
      <c r="D260" s="133">
        <v>0</v>
      </c>
      <c r="E260" s="115" t="s">
        <v>193</v>
      </c>
      <c r="F260" s="116" t="s">
        <v>193</v>
      </c>
      <c r="G260" s="113">
        <v>14640.5</v>
      </c>
    </row>
    <row r="261" spans="1:7" x14ac:dyDescent="0.25">
      <c r="A261" s="131" t="s">
        <v>242</v>
      </c>
      <c r="B261" s="132">
        <v>907</v>
      </c>
      <c r="C261" s="133">
        <v>10</v>
      </c>
      <c r="D261" s="133">
        <v>4</v>
      </c>
      <c r="E261" s="115" t="s">
        <v>193</v>
      </c>
      <c r="F261" s="116" t="s">
        <v>193</v>
      </c>
      <c r="G261" s="113">
        <v>14640.5</v>
      </c>
    </row>
    <row r="262" spans="1:7" ht="31.5" x14ac:dyDescent="0.25">
      <c r="A262" s="131" t="s">
        <v>191</v>
      </c>
      <c r="B262" s="132">
        <v>907</v>
      </c>
      <c r="C262" s="133">
        <v>10</v>
      </c>
      <c r="D262" s="133">
        <v>4</v>
      </c>
      <c r="E262" s="115" t="s">
        <v>192</v>
      </c>
      <c r="F262" s="116" t="s">
        <v>193</v>
      </c>
      <c r="G262" s="113">
        <v>14640.5</v>
      </c>
    </row>
    <row r="263" spans="1:7" ht="31.5" x14ac:dyDescent="0.25">
      <c r="A263" s="131" t="s">
        <v>194</v>
      </c>
      <c r="B263" s="132">
        <v>907</v>
      </c>
      <c r="C263" s="133">
        <v>10</v>
      </c>
      <c r="D263" s="133">
        <v>4</v>
      </c>
      <c r="E263" s="115" t="s">
        <v>195</v>
      </c>
      <c r="F263" s="116" t="s">
        <v>193</v>
      </c>
      <c r="G263" s="113">
        <v>14640.5</v>
      </c>
    </row>
    <row r="264" spans="1:7" ht="31.5" x14ac:dyDescent="0.25">
      <c r="A264" s="131" t="s">
        <v>221</v>
      </c>
      <c r="B264" s="132">
        <v>907</v>
      </c>
      <c r="C264" s="133">
        <v>10</v>
      </c>
      <c r="D264" s="133">
        <v>4</v>
      </c>
      <c r="E264" s="115" t="s">
        <v>222</v>
      </c>
      <c r="F264" s="116" t="s">
        <v>193</v>
      </c>
      <c r="G264" s="113">
        <v>14640.5</v>
      </c>
    </row>
    <row r="265" spans="1:7" ht="47.25" x14ac:dyDescent="0.25">
      <c r="A265" s="131" t="s">
        <v>240</v>
      </c>
      <c r="B265" s="132">
        <v>907</v>
      </c>
      <c r="C265" s="133">
        <v>10</v>
      </c>
      <c r="D265" s="133">
        <v>4</v>
      </c>
      <c r="E265" s="115" t="s">
        <v>241</v>
      </c>
      <c r="F265" s="116" t="s">
        <v>193</v>
      </c>
      <c r="G265" s="113">
        <v>14640.5</v>
      </c>
    </row>
    <row r="266" spans="1:7" ht="31.5" x14ac:dyDescent="0.25">
      <c r="A266" s="131" t="s">
        <v>200</v>
      </c>
      <c r="B266" s="132">
        <v>907</v>
      </c>
      <c r="C266" s="133">
        <v>10</v>
      </c>
      <c r="D266" s="133">
        <v>4</v>
      </c>
      <c r="E266" s="115" t="s">
        <v>241</v>
      </c>
      <c r="F266" s="116" t="s">
        <v>201</v>
      </c>
      <c r="G266" s="113">
        <v>14640.5</v>
      </c>
    </row>
    <row r="267" spans="1:7" s="120" customFormat="1" x14ac:dyDescent="0.25">
      <c r="A267" s="134" t="s">
        <v>709</v>
      </c>
      <c r="B267" s="135">
        <v>910</v>
      </c>
      <c r="C267" s="136">
        <v>0</v>
      </c>
      <c r="D267" s="136">
        <v>0</v>
      </c>
      <c r="E267" s="121" t="s">
        <v>193</v>
      </c>
      <c r="F267" s="122" t="s">
        <v>193</v>
      </c>
      <c r="G267" s="111">
        <v>200183.5</v>
      </c>
    </row>
    <row r="268" spans="1:7" x14ac:dyDescent="0.25">
      <c r="A268" s="131" t="s">
        <v>710</v>
      </c>
      <c r="B268" s="132">
        <v>910</v>
      </c>
      <c r="C268" s="133">
        <v>1</v>
      </c>
      <c r="D268" s="133">
        <v>0</v>
      </c>
      <c r="E268" s="115" t="s">
        <v>193</v>
      </c>
      <c r="F268" s="116" t="s">
        <v>193</v>
      </c>
      <c r="G268" s="113">
        <v>52110.400000000001</v>
      </c>
    </row>
    <row r="269" spans="1:7" ht="47.25" x14ac:dyDescent="0.25">
      <c r="A269" s="131" t="s">
        <v>394</v>
      </c>
      <c r="B269" s="132">
        <v>910</v>
      </c>
      <c r="C269" s="133">
        <v>1</v>
      </c>
      <c r="D269" s="133">
        <v>6</v>
      </c>
      <c r="E269" s="115" t="s">
        <v>193</v>
      </c>
      <c r="F269" s="116" t="s">
        <v>193</v>
      </c>
      <c r="G269" s="113">
        <v>16017.9</v>
      </c>
    </row>
    <row r="270" spans="1:7" ht="47.25" x14ac:dyDescent="0.25">
      <c r="A270" s="131" t="s">
        <v>386</v>
      </c>
      <c r="B270" s="132">
        <v>910</v>
      </c>
      <c r="C270" s="133">
        <v>1</v>
      </c>
      <c r="D270" s="133">
        <v>6</v>
      </c>
      <c r="E270" s="115" t="s">
        <v>387</v>
      </c>
      <c r="F270" s="116" t="s">
        <v>193</v>
      </c>
      <c r="G270" s="113">
        <v>16017.9</v>
      </c>
    </row>
    <row r="271" spans="1:7" ht="63" x14ac:dyDescent="0.25">
      <c r="A271" s="131" t="s">
        <v>388</v>
      </c>
      <c r="B271" s="132">
        <v>910</v>
      </c>
      <c r="C271" s="133">
        <v>1</v>
      </c>
      <c r="D271" s="133">
        <v>6</v>
      </c>
      <c r="E271" s="115" t="s">
        <v>389</v>
      </c>
      <c r="F271" s="116" t="s">
        <v>193</v>
      </c>
      <c r="G271" s="113">
        <v>16017.9</v>
      </c>
    </row>
    <row r="272" spans="1:7" ht="78.75" x14ac:dyDescent="0.25">
      <c r="A272" s="131" t="s">
        <v>390</v>
      </c>
      <c r="B272" s="132">
        <v>910</v>
      </c>
      <c r="C272" s="133">
        <v>1</v>
      </c>
      <c r="D272" s="133">
        <v>6</v>
      </c>
      <c r="E272" s="115" t="s">
        <v>391</v>
      </c>
      <c r="F272" s="116" t="s">
        <v>193</v>
      </c>
      <c r="G272" s="113">
        <v>16017.9</v>
      </c>
    </row>
    <row r="273" spans="1:7" x14ac:dyDescent="0.25">
      <c r="A273" s="131" t="s">
        <v>333</v>
      </c>
      <c r="B273" s="132">
        <v>910</v>
      </c>
      <c r="C273" s="133">
        <v>1</v>
      </c>
      <c r="D273" s="133">
        <v>6</v>
      </c>
      <c r="E273" s="115" t="s">
        <v>393</v>
      </c>
      <c r="F273" s="116" t="s">
        <v>193</v>
      </c>
      <c r="G273" s="113">
        <v>3941</v>
      </c>
    </row>
    <row r="274" spans="1:7" ht="63" x14ac:dyDescent="0.25">
      <c r="A274" s="131" t="s">
        <v>214</v>
      </c>
      <c r="B274" s="132">
        <v>910</v>
      </c>
      <c r="C274" s="133">
        <v>1</v>
      </c>
      <c r="D274" s="133">
        <v>6</v>
      </c>
      <c r="E274" s="115" t="s">
        <v>393</v>
      </c>
      <c r="F274" s="116" t="s">
        <v>215</v>
      </c>
      <c r="G274" s="113">
        <v>1375.8</v>
      </c>
    </row>
    <row r="275" spans="1:7" ht="31.5" x14ac:dyDescent="0.25">
      <c r="A275" s="131" t="s">
        <v>200</v>
      </c>
      <c r="B275" s="132">
        <v>910</v>
      </c>
      <c r="C275" s="133">
        <v>1</v>
      </c>
      <c r="D275" s="133">
        <v>6</v>
      </c>
      <c r="E275" s="115" t="s">
        <v>393</v>
      </c>
      <c r="F275" s="116" t="s">
        <v>201</v>
      </c>
      <c r="G275" s="113">
        <v>2565.1999999999998</v>
      </c>
    </row>
    <row r="276" spans="1:7" ht="78.75" x14ac:dyDescent="0.25">
      <c r="A276" s="131" t="s">
        <v>396</v>
      </c>
      <c r="B276" s="132">
        <v>910</v>
      </c>
      <c r="C276" s="133">
        <v>1</v>
      </c>
      <c r="D276" s="133">
        <v>6</v>
      </c>
      <c r="E276" s="115" t="s">
        <v>397</v>
      </c>
      <c r="F276" s="116" t="s">
        <v>193</v>
      </c>
      <c r="G276" s="113">
        <v>47.8</v>
      </c>
    </row>
    <row r="277" spans="1:7" ht="63" x14ac:dyDescent="0.25">
      <c r="A277" s="131" t="s">
        <v>214</v>
      </c>
      <c r="B277" s="132">
        <v>910</v>
      </c>
      <c r="C277" s="133">
        <v>1</v>
      </c>
      <c r="D277" s="133">
        <v>6</v>
      </c>
      <c r="E277" s="115" t="s">
        <v>397</v>
      </c>
      <c r="F277" s="116" t="s">
        <v>215</v>
      </c>
      <c r="G277" s="113">
        <v>47.8</v>
      </c>
    </row>
    <row r="278" spans="1:7" ht="157.5" x14ac:dyDescent="0.25">
      <c r="A278" s="131" t="s">
        <v>265</v>
      </c>
      <c r="B278" s="132">
        <v>910</v>
      </c>
      <c r="C278" s="133">
        <v>1</v>
      </c>
      <c r="D278" s="133">
        <v>6</v>
      </c>
      <c r="E278" s="115" t="s">
        <v>398</v>
      </c>
      <c r="F278" s="116" t="s">
        <v>193</v>
      </c>
      <c r="G278" s="113">
        <v>12029.1</v>
      </c>
    </row>
    <row r="279" spans="1:7" ht="63" x14ac:dyDescent="0.25">
      <c r="A279" s="131" t="s">
        <v>214</v>
      </c>
      <c r="B279" s="132">
        <v>910</v>
      </c>
      <c r="C279" s="133">
        <v>1</v>
      </c>
      <c r="D279" s="133">
        <v>6</v>
      </c>
      <c r="E279" s="115" t="s">
        <v>398</v>
      </c>
      <c r="F279" s="116" t="s">
        <v>215</v>
      </c>
      <c r="G279" s="113">
        <v>12029.1</v>
      </c>
    </row>
    <row r="280" spans="1:7" x14ac:dyDescent="0.25">
      <c r="A280" s="131" t="s">
        <v>347</v>
      </c>
      <c r="B280" s="132">
        <v>910</v>
      </c>
      <c r="C280" s="133">
        <v>1</v>
      </c>
      <c r="D280" s="133">
        <v>13</v>
      </c>
      <c r="E280" s="115" t="s">
        <v>193</v>
      </c>
      <c r="F280" s="116" t="s">
        <v>193</v>
      </c>
      <c r="G280" s="113">
        <v>36092.5</v>
      </c>
    </row>
    <row r="281" spans="1:7" ht="47.25" x14ac:dyDescent="0.25">
      <c r="A281" s="131" t="s">
        <v>386</v>
      </c>
      <c r="B281" s="132">
        <v>910</v>
      </c>
      <c r="C281" s="133">
        <v>1</v>
      </c>
      <c r="D281" s="133">
        <v>13</v>
      </c>
      <c r="E281" s="115" t="s">
        <v>387</v>
      </c>
      <c r="F281" s="116" t="s">
        <v>193</v>
      </c>
      <c r="G281" s="113">
        <v>33792.5</v>
      </c>
    </row>
    <row r="282" spans="1:7" ht="63" x14ac:dyDescent="0.25">
      <c r="A282" s="131" t="s">
        <v>388</v>
      </c>
      <c r="B282" s="132">
        <v>910</v>
      </c>
      <c r="C282" s="133">
        <v>1</v>
      </c>
      <c r="D282" s="133">
        <v>13</v>
      </c>
      <c r="E282" s="115" t="s">
        <v>389</v>
      </c>
      <c r="F282" s="116" t="s">
        <v>193</v>
      </c>
      <c r="G282" s="113">
        <v>33792.5</v>
      </c>
    </row>
    <row r="283" spans="1:7" ht="78.75" x14ac:dyDescent="0.25">
      <c r="A283" s="131" t="s">
        <v>390</v>
      </c>
      <c r="B283" s="132">
        <v>910</v>
      </c>
      <c r="C283" s="133">
        <v>1</v>
      </c>
      <c r="D283" s="133">
        <v>13</v>
      </c>
      <c r="E283" s="115" t="s">
        <v>391</v>
      </c>
      <c r="F283" s="116" t="s">
        <v>193</v>
      </c>
      <c r="G283" s="113">
        <v>33792.5</v>
      </c>
    </row>
    <row r="284" spans="1:7" x14ac:dyDescent="0.25">
      <c r="A284" s="131" t="s">
        <v>208</v>
      </c>
      <c r="B284" s="132">
        <v>910</v>
      </c>
      <c r="C284" s="133">
        <v>1</v>
      </c>
      <c r="D284" s="133">
        <v>13</v>
      </c>
      <c r="E284" s="115" t="s">
        <v>395</v>
      </c>
      <c r="F284" s="116" t="s">
        <v>193</v>
      </c>
      <c r="G284" s="113">
        <v>1802.4</v>
      </c>
    </row>
    <row r="285" spans="1:7" ht="31.5" x14ac:dyDescent="0.25">
      <c r="A285" s="131" t="s">
        <v>200</v>
      </c>
      <c r="B285" s="132">
        <v>910</v>
      </c>
      <c r="C285" s="133">
        <v>1</v>
      </c>
      <c r="D285" s="133">
        <v>13</v>
      </c>
      <c r="E285" s="115" t="s">
        <v>395</v>
      </c>
      <c r="F285" s="116" t="s">
        <v>201</v>
      </c>
      <c r="G285" s="113">
        <v>1802.4</v>
      </c>
    </row>
    <row r="286" spans="1:7" ht="157.5" x14ac:dyDescent="0.25">
      <c r="A286" s="131" t="s">
        <v>265</v>
      </c>
      <c r="B286" s="132">
        <v>910</v>
      </c>
      <c r="C286" s="133">
        <v>1</v>
      </c>
      <c r="D286" s="133">
        <v>13</v>
      </c>
      <c r="E286" s="115" t="s">
        <v>398</v>
      </c>
      <c r="F286" s="116" t="s">
        <v>193</v>
      </c>
      <c r="G286" s="113">
        <v>31990.1</v>
      </c>
    </row>
    <row r="287" spans="1:7" ht="63" x14ac:dyDescent="0.25">
      <c r="A287" s="131" t="s">
        <v>214</v>
      </c>
      <c r="B287" s="132">
        <v>910</v>
      </c>
      <c r="C287" s="133">
        <v>1</v>
      </c>
      <c r="D287" s="133">
        <v>13</v>
      </c>
      <c r="E287" s="115" t="s">
        <v>398</v>
      </c>
      <c r="F287" s="116" t="s">
        <v>215</v>
      </c>
      <c r="G287" s="113">
        <v>31990.1</v>
      </c>
    </row>
    <row r="288" spans="1:7" x14ac:dyDescent="0.25">
      <c r="A288" s="131" t="s">
        <v>654</v>
      </c>
      <c r="B288" s="132">
        <v>910</v>
      </c>
      <c r="C288" s="133">
        <v>1</v>
      </c>
      <c r="D288" s="133">
        <v>13</v>
      </c>
      <c r="E288" s="115" t="s">
        <v>655</v>
      </c>
      <c r="F288" s="116" t="s">
        <v>193</v>
      </c>
      <c r="G288" s="113">
        <v>2300</v>
      </c>
    </row>
    <row r="289" spans="1:7" ht="31.5" x14ac:dyDescent="0.25">
      <c r="A289" s="131" t="s">
        <v>692</v>
      </c>
      <c r="B289" s="132">
        <v>910</v>
      </c>
      <c r="C289" s="133">
        <v>1</v>
      </c>
      <c r="D289" s="133">
        <v>13</v>
      </c>
      <c r="E289" s="115" t="s">
        <v>693</v>
      </c>
      <c r="F289" s="116" t="s">
        <v>193</v>
      </c>
      <c r="G289" s="113">
        <v>2300</v>
      </c>
    </row>
    <row r="290" spans="1:7" ht="47.25" x14ac:dyDescent="0.25">
      <c r="A290" s="131" t="s">
        <v>694</v>
      </c>
      <c r="B290" s="132">
        <v>910</v>
      </c>
      <c r="C290" s="133">
        <v>1</v>
      </c>
      <c r="D290" s="133">
        <v>13</v>
      </c>
      <c r="E290" s="115" t="s">
        <v>695</v>
      </c>
      <c r="F290" s="116" t="s">
        <v>193</v>
      </c>
      <c r="G290" s="113">
        <v>2300</v>
      </c>
    </row>
    <row r="291" spans="1:7" ht="63" x14ac:dyDescent="0.25">
      <c r="A291" s="131" t="s">
        <v>809</v>
      </c>
      <c r="B291" s="132">
        <v>910</v>
      </c>
      <c r="C291" s="133">
        <v>1</v>
      </c>
      <c r="D291" s="133">
        <v>13</v>
      </c>
      <c r="E291" s="115" t="s">
        <v>810</v>
      </c>
      <c r="F291" s="116" t="s">
        <v>193</v>
      </c>
      <c r="G291" s="113">
        <v>2300</v>
      </c>
    </row>
    <row r="292" spans="1:7" x14ac:dyDescent="0.25">
      <c r="A292" s="131" t="s">
        <v>210</v>
      </c>
      <c r="B292" s="132">
        <v>910</v>
      </c>
      <c r="C292" s="133">
        <v>1</v>
      </c>
      <c r="D292" s="133">
        <v>13</v>
      </c>
      <c r="E292" s="115" t="s">
        <v>810</v>
      </c>
      <c r="F292" s="116" t="s">
        <v>211</v>
      </c>
      <c r="G292" s="113">
        <v>2300</v>
      </c>
    </row>
    <row r="293" spans="1:7" x14ac:dyDescent="0.25">
      <c r="A293" s="131" t="s">
        <v>705</v>
      </c>
      <c r="B293" s="132">
        <v>910</v>
      </c>
      <c r="C293" s="133">
        <v>7</v>
      </c>
      <c r="D293" s="133">
        <v>0</v>
      </c>
      <c r="E293" s="115" t="s">
        <v>193</v>
      </c>
      <c r="F293" s="116" t="s">
        <v>193</v>
      </c>
      <c r="G293" s="113">
        <v>68.099999999999994</v>
      </c>
    </row>
    <row r="294" spans="1:7" ht="31.5" x14ac:dyDescent="0.25">
      <c r="A294" s="131" t="s">
        <v>207</v>
      </c>
      <c r="B294" s="132">
        <v>910</v>
      </c>
      <c r="C294" s="133">
        <v>7</v>
      </c>
      <c r="D294" s="133">
        <v>5</v>
      </c>
      <c r="E294" s="115" t="s">
        <v>193</v>
      </c>
      <c r="F294" s="116" t="s">
        <v>193</v>
      </c>
      <c r="G294" s="113">
        <v>68.099999999999994</v>
      </c>
    </row>
    <row r="295" spans="1:7" ht="47.25" x14ac:dyDescent="0.25">
      <c r="A295" s="131" t="s">
        <v>386</v>
      </c>
      <c r="B295" s="132">
        <v>910</v>
      </c>
      <c r="C295" s="133">
        <v>7</v>
      </c>
      <c r="D295" s="133">
        <v>5</v>
      </c>
      <c r="E295" s="115" t="s">
        <v>387</v>
      </c>
      <c r="F295" s="116" t="s">
        <v>193</v>
      </c>
      <c r="G295" s="113">
        <v>68.099999999999994</v>
      </c>
    </row>
    <row r="296" spans="1:7" ht="63" x14ac:dyDescent="0.25">
      <c r="A296" s="131" t="s">
        <v>388</v>
      </c>
      <c r="B296" s="132">
        <v>910</v>
      </c>
      <c r="C296" s="133">
        <v>7</v>
      </c>
      <c r="D296" s="133">
        <v>5</v>
      </c>
      <c r="E296" s="115" t="s">
        <v>389</v>
      </c>
      <c r="F296" s="116" t="s">
        <v>193</v>
      </c>
      <c r="G296" s="113">
        <v>68.099999999999994</v>
      </c>
    </row>
    <row r="297" spans="1:7" ht="78.75" x14ac:dyDescent="0.25">
      <c r="A297" s="131" t="s">
        <v>390</v>
      </c>
      <c r="B297" s="132">
        <v>910</v>
      </c>
      <c r="C297" s="133">
        <v>7</v>
      </c>
      <c r="D297" s="133">
        <v>5</v>
      </c>
      <c r="E297" s="115" t="s">
        <v>391</v>
      </c>
      <c r="F297" s="116" t="s">
        <v>193</v>
      </c>
      <c r="G297" s="113">
        <v>68.099999999999994</v>
      </c>
    </row>
    <row r="298" spans="1:7" ht="15" customHeight="1" x14ac:dyDescent="0.25">
      <c r="A298" s="131" t="s">
        <v>206</v>
      </c>
      <c r="B298" s="132">
        <v>910</v>
      </c>
      <c r="C298" s="133">
        <v>7</v>
      </c>
      <c r="D298" s="133">
        <v>5</v>
      </c>
      <c r="E298" s="115" t="s">
        <v>392</v>
      </c>
      <c r="F298" s="116" t="s">
        <v>193</v>
      </c>
      <c r="G298" s="113">
        <v>68.099999999999994</v>
      </c>
    </row>
    <row r="299" spans="1:7" ht="31.5" x14ac:dyDescent="0.25">
      <c r="A299" s="131" t="s">
        <v>200</v>
      </c>
      <c r="B299" s="132">
        <v>910</v>
      </c>
      <c r="C299" s="133">
        <v>7</v>
      </c>
      <c r="D299" s="133">
        <v>5</v>
      </c>
      <c r="E299" s="115" t="s">
        <v>392</v>
      </c>
      <c r="F299" s="116" t="s">
        <v>201</v>
      </c>
      <c r="G299" s="113">
        <v>68.099999999999994</v>
      </c>
    </row>
    <row r="300" spans="1:7" ht="47.25" x14ac:dyDescent="0.25">
      <c r="A300" s="131" t="s">
        <v>712</v>
      </c>
      <c r="B300" s="132">
        <v>910</v>
      </c>
      <c r="C300" s="133">
        <v>14</v>
      </c>
      <c r="D300" s="133">
        <v>0</v>
      </c>
      <c r="E300" s="115" t="s">
        <v>193</v>
      </c>
      <c r="F300" s="116" t="s">
        <v>193</v>
      </c>
      <c r="G300" s="113">
        <v>148005</v>
      </c>
    </row>
    <row r="301" spans="1:7" ht="47.25" x14ac:dyDescent="0.25">
      <c r="A301" s="131" t="s">
        <v>414</v>
      </c>
      <c r="B301" s="132">
        <v>910</v>
      </c>
      <c r="C301" s="133">
        <v>14</v>
      </c>
      <c r="D301" s="133">
        <v>1</v>
      </c>
      <c r="E301" s="115" t="s">
        <v>193</v>
      </c>
      <c r="F301" s="116" t="s">
        <v>193</v>
      </c>
      <c r="G301" s="113">
        <v>141005</v>
      </c>
    </row>
    <row r="302" spans="1:7" ht="47.25" x14ac:dyDescent="0.25">
      <c r="A302" s="131" t="s">
        <v>386</v>
      </c>
      <c r="B302" s="132">
        <v>910</v>
      </c>
      <c r="C302" s="133">
        <v>14</v>
      </c>
      <c r="D302" s="133">
        <v>1</v>
      </c>
      <c r="E302" s="115" t="s">
        <v>387</v>
      </c>
      <c r="F302" s="116" t="s">
        <v>193</v>
      </c>
      <c r="G302" s="113">
        <v>141005</v>
      </c>
    </row>
    <row r="303" spans="1:7" ht="63" x14ac:dyDescent="0.25">
      <c r="A303" s="131" t="s">
        <v>406</v>
      </c>
      <c r="B303" s="132">
        <v>910</v>
      </c>
      <c r="C303" s="133">
        <v>14</v>
      </c>
      <c r="D303" s="133">
        <v>1</v>
      </c>
      <c r="E303" s="115" t="s">
        <v>407</v>
      </c>
      <c r="F303" s="116" t="s">
        <v>193</v>
      </c>
      <c r="G303" s="113">
        <v>141005</v>
      </c>
    </row>
    <row r="304" spans="1:7" ht="31.5" x14ac:dyDescent="0.25">
      <c r="A304" s="131" t="s">
        <v>408</v>
      </c>
      <c r="B304" s="132">
        <v>910</v>
      </c>
      <c r="C304" s="133">
        <v>14</v>
      </c>
      <c r="D304" s="133">
        <v>1</v>
      </c>
      <c r="E304" s="115" t="s">
        <v>409</v>
      </c>
      <c r="F304" s="116" t="s">
        <v>193</v>
      </c>
      <c r="G304" s="113">
        <v>141005</v>
      </c>
    </row>
    <row r="305" spans="1:7" x14ac:dyDescent="0.25">
      <c r="A305" s="131" t="s">
        <v>410</v>
      </c>
      <c r="B305" s="132">
        <v>910</v>
      </c>
      <c r="C305" s="133">
        <v>14</v>
      </c>
      <c r="D305" s="133">
        <v>1</v>
      </c>
      <c r="E305" s="115" t="s">
        <v>411</v>
      </c>
      <c r="F305" s="116" t="s">
        <v>193</v>
      </c>
      <c r="G305" s="113">
        <v>13413.8</v>
      </c>
    </row>
    <row r="306" spans="1:7" x14ac:dyDescent="0.25">
      <c r="A306" s="131" t="s">
        <v>412</v>
      </c>
      <c r="B306" s="132">
        <v>910</v>
      </c>
      <c r="C306" s="133">
        <v>14</v>
      </c>
      <c r="D306" s="133">
        <v>1</v>
      </c>
      <c r="E306" s="115" t="s">
        <v>411</v>
      </c>
      <c r="F306" s="116" t="s">
        <v>413</v>
      </c>
      <c r="G306" s="113">
        <v>13413.8</v>
      </c>
    </row>
    <row r="307" spans="1:7" ht="78.75" x14ac:dyDescent="0.25">
      <c r="A307" s="131" t="s">
        <v>396</v>
      </c>
      <c r="B307" s="132">
        <v>910</v>
      </c>
      <c r="C307" s="133">
        <v>14</v>
      </c>
      <c r="D307" s="133">
        <v>1</v>
      </c>
      <c r="E307" s="115" t="s">
        <v>418</v>
      </c>
      <c r="F307" s="116" t="s">
        <v>193</v>
      </c>
      <c r="G307" s="113">
        <v>127591.2</v>
      </c>
    </row>
    <row r="308" spans="1:7" x14ac:dyDescent="0.25">
      <c r="A308" s="131" t="s">
        <v>412</v>
      </c>
      <c r="B308" s="132">
        <v>910</v>
      </c>
      <c r="C308" s="133">
        <v>14</v>
      </c>
      <c r="D308" s="133">
        <v>1</v>
      </c>
      <c r="E308" s="115" t="s">
        <v>418</v>
      </c>
      <c r="F308" s="116" t="s">
        <v>413</v>
      </c>
      <c r="G308" s="113">
        <v>127591.2</v>
      </c>
    </row>
    <row r="309" spans="1:7" x14ac:dyDescent="0.25">
      <c r="A309" s="131" t="s">
        <v>417</v>
      </c>
      <c r="B309" s="132">
        <v>910</v>
      </c>
      <c r="C309" s="133">
        <v>14</v>
      </c>
      <c r="D309" s="133">
        <v>3</v>
      </c>
      <c r="E309" s="115" t="s">
        <v>193</v>
      </c>
      <c r="F309" s="116" t="s">
        <v>193</v>
      </c>
      <c r="G309" s="113">
        <v>7000</v>
      </c>
    </row>
    <row r="310" spans="1:7" ht="47.25" x14ac:dyDescent="0.25">
      <c r="A310" s="131" t="s">
        <v>386</v>
      </c>
      <c r="B310" s="132">
        <v>910</v>
      </c>
      <c r="C310" s="133">
        <v>14</v>
      </c>
      <c r="D310" s="133">
        <v>3</v>
      </c>
      <c r="E310" s="115" t="s">
        <v>387</v>
      </c>
      <c r="F310" s="116" t="s">
        <v>193</v>
      </c>
      <c r="G310" s="113">
        <v>7000</v>
      </c>
    </row>
    <row r="311" spans="1:7" ht="63" x14ac:dyDescent="0.25">
      <c r="A311" s="131" t="s">
        <v>406</v>
      </c>
      <c r="B311" s="132">
        <v>910</v>
      </c>
      <c r="C311" s="133">
        <v>14</v>
      </c>
      <c r="D311" s="133">
        <v>3</v>
      </c>
      <c r="E311" s="115" t="s">
        <v>407</v>
      </c>
      <c r="F311" s="116" t="s">
        <v>193</v>
      </c>
      <c r="G311" s="113">
        <v>7000</v>
      </c>
    </row>
    <row r="312" spans="1:7" ht="31.5" x14ac:dyDescent="0.25">
      <c r="A312" s="131" t="s">
        <v>408</v>
      </c>
      <c r="B312" s="132">
        <v>910</v>
      </c>
      <c r="C312" s="133">
        <v>14</v>
      </c>
      <c r="D312" s="133">
        <v>3</v>
      </c>
      <c r="E312" s="115" t="s">
        <v>409</v>
      </c>
      <c r="F312" s="116" t="s">
        <v>193</v>
      </c>
      <c r="G312" s="113">
        <v>7000</v>
      </c>
    </row>
    <row r="313" spans="1:7" ht="47.25" x14ac:dyDescent="0.25">
      <c r="A313" s="131" t="s">
        <v>415</v>
      </c>
      <c r="B313" s="132">
        <v>910</v>
      </c>
      <c r="C313" s="133">
        <v>14</v>
      </c>
      <c r="D313" s="133">
        <v>3</v>
      </c>
      <c r="E313" s="115" t="s">
        <v>416</v>
      </c>
      <c r="F313" s="116" t="s">
        <v>193</v>
      </c>
      <c r="G313" s="113">
        <v>7000</v>
      </c>
    </row>
    <row r="314" spans="1:7" x14ac:dyDescent="0.25">
      <c r="A314" s="131" t="s">
        <v>412</v>
      </c>
      <c r="B314" s="132">
        <v>910</v>
      </c>
      <c r="C314" s="133">
        <v>14</v>
      </c>
      <c r="D314" s="133">
        <v>3</v>
      </c>
      <c r="E314" s="115" t="s">
        <v>416</v>
      </c>
      <c r="F314" s="116" t="s">
        <v>413</v>
      </c>
      <c r="G314" s="113">
        <v>7000</v>
      </c>
    </row>
    <row r="315" spans="1:7" s="120" customFormat="1" ht="31.5" x14ac:dyDescent="0.25">
      <c r="A315" s="134" t="s">
        <v>713</v>
      </c>
      <c r="B315" s="135">
        <v>913</v>
      </c>
      <c r="C315" s="136">
        <v>0</v>
      </c>
      <c r="D315" s="136">
        <v>0</v>
      </c>
      <c r="E315" s="121" t="s">
        <v>193</v>
      </c>
      <c r="F315" s="122" t="s">
        <v>193</v>
      </c>
      <c r="G315" s="111">
        <v>52959.199999999997</v>
      </c>
    </row>
    <row r="316" spans="1:7" x14ac:dyDescent="0.25">
      <c r="A316" s="131" t="s">
        <v>710</v>
      </c>
      <c r="B316" s="132">
        <v>913</v>
      </c>
      <c r="C316" s="133">
        <v>1</v>
      </c>
      <c r="D316" s="133">
        <v>0</v>
      </c>
      <c r="E316" s="115" t="s">
        <v>193</v>
      </c>
      <c r="F316" s="116" t="s">
        <v>193</v>
      </c>
      <c r="G316" s="113">
        <v>49242.3</v>
      </c>
    </row>
    <row r="317" spans="1:7" x14ac:dyDescent="0.25">
      <c r="A317" s="131" t="s">
        <v>347</v>
      </c>
      <c r="B317" s="132">
        <v>913</v>
      </c>
      <c r="C317" s="133">
        <v>1</v>
      </c>
      <c r="D317" s="133">
        <v>13</v>
      </c>
      <c r="E317" s="115" t="s">
        <v>193</v>
      </c>
      <c r="F317" s="116" t="s">
        <v>193</v>
      </c>
      <c r="G317" s="113">
        <v>49242.3</v>
      </c>
    </row>
    <row r="318" spans="1:7" ht="47.25" x14ac:dyDescent="0.25">
      <c r="A318" s="131" t="s">
        <v>419</v>
      </c>
      <c r="B318" s="132">
        <v>913</v>
      </c>
      <c r="C318" s="133">
        <v>1</v>
      </c>
      <c r="D318" s="133">
        <v>13</v>
      </c>
      <c r="E318" s="115" t="s">
        <v>420</v>
      </c>
      <c r="F318" s="116" t="s">
        <v>193</v>
      </c>
      <c r="G318" s="113">
        <v>49242.3</v>
      </c>
    </row>
    <row r="319" spans="1:7" ht="47.25" x14ac:dyDescent="0.25">
      <c r="A319" s="131" t="s">
        <v>421</v>
      </c>
      <c r="B319" s="132">
        <v>913</v>
      </c>
      <c r="C319" s="133">
        <v>1</v>
      </c>
      <c r="D319" s="133">
        <v>13</v>
      </c>
      <c r="E319" s="115" t="s">
        <v>422</v>
      </c>
      <c r="F319" s="116" t="s">
        <v>193</v>
      </c>
      <c r="G319" s="113">
        <v>820.9</v>
      </c>
    </row>
    <row r="320" spans="1:7" ht="31.5" x14ac:dyDescent="0.25">
      <c r="A320" s="131" t="s">
        <v>423</v>
      </c>
      <c r="B320" s="132">
        <v>913</v>
      </c>
      <c r="C320" s="133">
        <v>1</v>
      </c>
      <c r="D320" s="133">
        <v>13</v>
      </c>
      <c r="E320" s="115" t="s">
        <v>424</v>
      </c>
      <c r="F320" s="116" t="s">
        <v>193</v>
      </c>
      <c r="G320" s="113">
        <v>820.9</v>
      </c>
    </row>
    <row r="321" spans="1:7" x14ac:dyDescent="0.25">
      <c r="A321" s="131" t="s">
        <v>425</v>
      </c>
      <c r="B321" s="132">
        <v>913</v>
      </c>
      <c r="C321" s="133">
        <v>1</v>
      </c>
      <c r="D321" s="133">
        <v>13</v>
      </c>
      <c r="E321" s="115" t="s">
        <v>426</v>
      </c>
      <c r="F321" s="116" t="s">
        <v>193</v>
      </c>
      <c r="G321" s="113">
        <v>320</v>
      </c>
    </row>
    <row r="322" spans="1:7" ht="31.5" x14ac:dyDescent="0.25">
      <c r="A322" s="131" t="s">
        <v>200</v>
      </c>
      <c r="B322" s="132">
        <v>913</v>
      </c>
      <c r="C322" s="133">
        <v>1</v>
      </c>
      <c r="D322" s="133">
        <v>13</v>
      </c>
      <c r="E322" s="115" t="s">
        <v>426</v>
      </c>
      <c r="F322" s="116" t="s">
        <v>201</v>
      </c>
      <c r="G322" s="113">
        <v>320</v>
      </c>
    </row>
    <row r="323" spans="1:7" ht="31.5" x14ac:dyDescent="0.25">
      <c r="A323" s="131" t="s">
        <v>427</v>
      </c>
      <c r="B323" s="132">
        <v>913</v>
      </c>
      <c r="C323" s="133">
        <v>1</v>
      </c>
      <c r="D323" s="133">
        <v>13</v>
      </c>
      <c r="E323" s="115" t="s">
        <v>428</v>
      </c>
      <c r="F323" s="116" t="s">
        <v>193</v>
      </c>
      <c r="G323" s="113">
        <v>200</v>
      </c>
    </row>
    <row r="324" spans="1:7" ht="31.5" x14ac:dyDescent="0.25">
      <c r="A324" s="131" t="s">
        <v>200</v>
      </c>
      <c r="B324" s="132">
        <v>913</v>
      </c>
      <c r="C324" s="133">
        <v>1</v>
      </c>
      <c r="D324" s="133">
        <v>13</v>
      </c>
      <c r="E324" s="115" t="s">
        <v>428</v>
      </c>
      <c r="F324" s="116" t="s">
        <v>201</v>
      </c>
      <c r="G324" s="113">
        <v>200</v>
      </c>
    </row>
    <row r="325" spans="1:7" x14ac:dyDescent="0.25">
      <c r="A325" s="131" t="s">
        <v>431</v>
      </c>
      <c r="B325" s="132">
        <v>913</v>
      </c>
      <c r="C325" s="133">
        <v>1</v>
      </c>
      <c r="D325" s="133">
        <v>13</v>
      </c>
      <c r="E325" s="115" t="s">
        <v>432</v>
      </c>
      <c r="F325" s="116" t="s">
        <v>193</v>
      </c>
      <c r="G325" s="113">
        <v>300.89999999999998</v>
      </c>
    </row>
    <row r="326" spans="1:7" ht="31.5" x14ac:dyDescent="0.25">
      <c r="A326" s="131" t="s">
        <v>200</v>
      </c>
      <c r="B326" s="132">
        <v>913</v>
      </c>
      <c r="C326" s="133">
        <v>1</v>
      </c>
      <c r="D326" s="133">
        <v>13</v>
      </c>
      <c r="E326" s="115" t="s">
        <v>432</v>
      </c>
      <c r="F326" s="116" t="s">
        <v>201</v>
      </c>
      <c r="G326" s="113">
        <v>199.4</v>
      </c>
    </row>
    <row r="327" spans="1:7" x14ac:dyDescent="0.25">
      <c r="A327" s="131" t="s">
        <v>210</v>
      </c>
      <c r="B327" s="132">
        <v>913</v>
      </c>
      <c r="C327" s="133">
        <v>1</v>
      </c>
      <c r="D327" s="133">
        <v>13</v>
      </c>
      <c r="E327" s="115" t="s">
        <v>432</v>
      </c>
      <c r="F327" s="116" t="s">
        <v>211</v>
      </c>
      <c r="G327" s="113">
        <v>101.5</v>
      </c>
    </row>
    <row r="328" spans="1:7" ht="63" x14ac:dyDescent="0.25">
      <c r="A328" s="131" t="s">
        <v>436</v>
      </c>
      <c r="B328" s="132">
        <v>913</v>
      </c>
      <c r="C328" s="133">
        <v>1</v>
      </c>
      <c r="D328" s="133">
        <v>13</v>
      </c>
      <c r="E328" s="115" t="s">
        <v>437</v>
      </c>
      <c r="F328" s="116" t="s">
        <v>193</v>
      </c>
      <c r="G328" s="113">
        <v>42820.1</v>
      </c>
    </row>
    <row r="329" spans="1:7" ht="63" x14ac:dyDescent="0.25">
      <c r="A329" s="131" t="s">
        <v>438</v>
      </c>
      <c r="B329" s="132">
        <v>913</v>
      </c>
      <c r="C329" s="133">
        <v>1</v>
      </c>
      <c r="D329" s="133">
        <v>13</v>
      </c>
      <c r="E329" s="115" t="s">
        <v>439</v>
      </c>
      <c r="F329" s="116" t="s">
        <v>193</v>
      </c>
      <c r="G329" s="113">
        <v>42651.199999999997</v>
      </c>
    </row>
    <row r="330" spans="1:7" ht="31.5" x14ac:dyDescent="0.25">
      <c r="A330" s="131" t="s">
        <v>440</v>
      </c>
      <c r="B330" s="132">
        <v>913</v>
      </c>
      <c r="C330" s="133">
        <v>1</v>
      </c>
      <c r="D330" s="133">
        <v>13</v>
      </c>
      <c r="E330" s="115" t="s">
        <v>441</v>
      </c>
      <c r="F330" s="116" t="s">
        <v>193</v>
      </c>
      <c r="G330" s="113">
        <v>7346.6</v>
      </c>
    </row>
    <row r="331" spans="1:7" ht="31.5" x14ac:dyDescent="0.25">
      <c r="A331" s="131" t="s">
        <v>442</v>
      </c>
      <c r="B331" s="132">
        <v>913</v>
      </c>
      <c r="C331" s="133">
        <v>1</v>
      </c>
      <c r="D331" s="133">
        <v>13</v>
      </c>
      <c r="E331" s="115" t="s">
        <v>441</v>
      </c>
      <c r="F331" s="116" t="s">
        <v>443</v>
      </c>
      <c r="G331" s="113">
        <v>7346.6</v>
      </c>
    </row>
    <row r="332" spans="1:7" ht="31.5" x14ac:dyDescent="0.25">
      <c r="A332" s="131" t="s">
        <v>444</v>
      </c>
      <c r="B332" s="132">
        <v>913</v>
      </c>
      <c r="C332" s="133">
        <v>1</v>
      </c>
      <c r="D332" s="133">
        <v>13</v>
      </c>
      <c r="E332" s="115" t="s">
        <v>445</v>
      </c>
      <c r="F332" s="116" t="s">
        <v>193</v>
      </c>
      <c r="G332" s="113">
        <v>108.8</v>
      </c>
    </row>
    <row r="333" spans="1:7" ht="31.5" x14ac:dyDescent="0.25">
      <c r="A333" s="131" t="s">
        <v>442</v>
      </c>
      <c r="B333" s="132">
        <v>913</v>
      </c>
      <c r="C333" s="133">
        <v>1</v>
      </c>
      <c r="D333" s="133">
        <v>13</v>
      </c>
      <c r="E333" s="115" t="s">
        <v>445</v>
      </c>
      <c r="F333" s="116" t="s">
        <v>443</v>
      </c>
      <c r="G333" s="113">
        <v>108.8</v>
      </c>
    </row>
    <row r="334" spans="1:7" ht="157.5" x14ac:dyDescent="0.25">
      <c r="A334" s="131" t="s">
        <v>265</v>
      </c>
      <c r="B334" s="132">
        <v>913</v>
      </c>
      <c r="C334" s="133">
        <v>1</v>
      </c>
      <c r="D334" s="133">
        <v>13</v>
      </c>
      <c r="E334" s="115" t="s">
        <v>446</v>
      </c>
      <c r="F334" s="116" t="s">
        <v>193</v>
      </c>
      <c r="G334" s="113">
        <v>35195.800000000003</v>
      </c>
    </row>
    <row r="335" spans="1:7" ht="31.5" x14ac:dyDescent="0.25">
      <c r="A335" s="131" t="s">
        <v>442</v>
      </c>
      <c r="B335" s="132">
        <v>913</v>
      </c>
      <c r="C335" s="133">
        <v>1</v>
      </c>
      <c r="D335" s="133">
        <v>13</v>
      </c>
      <c r="E335" s="115" t="s">
        <v>446</v>
      </c>
      <c r="F335" s="116" t="s">
        <v>443</v>
      </c>
      <c r="G335" s="113">
        <v>35195.800000000003</v>
      </c>
    </row>
    <row r="336" spans="1:7" ht="31.5" x14ac:dyDescent="0.25">
      <c r="A336" s="131" t="s">
        <v>801</v>
      </c>
      <c r="B336" s="132">
        <v>913</v>
      </c>
      <c r="C336" s="133">
        <v>1</v>
      </c>
      <c r="D336" s="133">
        <v>13</v>
      </c>
      <c r="E336" s="115" t="s">
        <v>802</v>
      </c>
      <c r="F336" s="116" t="s">
        <v>193</v>
      </c>
      <c r="G336" s="113">
        <v>168.9</v>
      </c>
    </row>
    <row r="337" spans="1:7" x14ac:dyDescent="0.25">
      <c r="A337" s="131" t="s">
        <v>803</v>
      </c>
      <c r="B337" s="132">
        <v>913</v>
      </c>
      <c r="C337" s="133">
        <v>1</v>
      </c>
      <c r="D337" s="133">
        <v>13</v>
      </c>
      <c r="E337" s="115" t="s">
        <v>804</v>
      </c>
      <c r="F337" s="116" t="s">
        <v>193</v>
      </c>
      <c r="G337" s="113">
        <v>168.9</v>
      </c>
    </row>
    <row r="338" spans="1:7" x14ac:dyDescent="0.25">
      <c r="A338" s="131" t="s">
        <v>210</v>
      </c>
      <c r="B338" s="132">
        <v>913</v>
      </c>
      <c r="C338" s="133">
        <v>1</v>
      </c>
      <c r="D338" s="133">
        <v>13</v>
      </c>
      <c r="E338" s="115" t="s">
        <v>804</v>
      </c>
      <c r="F338" s="116" t="s">
        <v>211</v>
      </c>
      <c r="G338" s="113">
        <v>168.9</v>
      </c>
    </row>
    <row r="339" spans="1:7" ht="47.25" x14ac:dyDescent="0.25">
      <c r="A339" s="131" t="s">
        <v>452</v>
      </c>
      <c r="B339" s="132">
        <v>913</v>
      </c>
      <c r="C339" s="133">
        <v>1</v>
      </c>
      <c r="D339" s="133">
        <v>13</v>
      </c>
      <c r="E339" s="115" t="s">
        <v>453</v>
      </c>
      <c r="F339" s="116" t="s">
        <v>193</v>
      </c>
      <c r="G339" s="113">
        <v>5601.3</v>
      </c>
    </row>
    <row r="340" spans="1:7" ht="31.5" x14ac:dyDescent="0.25">
      <c r="A340" s="131" t="s">
        <v>454</v>
      </c>
      <c r="B340" s="132">
        <v>913</v>
      </c>
      <c r="C340" s="133">
        <v>1</v>
      </c>
      <c r="D340" s="133">
        <v>13</v>
      </c>
      <c r="E340" s="115" t="s">
        <v>455</v>
      </c>
      <c r="F340" s="116" t="s">
        <v>193</v>
      </c>
      <c r="G340" s="113">
        <v>5601.3</v>
      </c>
    </row>
    <row r="341" spans="1:7" ht="31.5" x14ac:dyDescent="0.25">
      <c r="A341" s="131" t="s">
        <v>275</v>
      </c>
      <c r="B341" s="132">
        <v>913</v>
      </c>
      <c r="C341" s="133">
        <v>1</v>
      </c>
      <c r="D341" s="133">
        <v>13</v>
      </c>
      <c r="E341" s="115" t="s">
        <v>457</v>
      </c>
      <c r="F341" s="116" t="s">
        <v>193</v>
      </c>
      <c r="G341" s="113">
        <v>176.6</v>
      </c>
    </row>
    <row r="342" spans="1:7" ht="63" x14ac:dyDescent="0.25">
      <c r="A342" s="131" t="s">
        <v>214</v>
      </c>
      <c r="B342" s="132">
        <v>913</v>
      </c>
      <c r="C342" s="133">
        <v>1</v>
      </c>
      <c r="D342" s="133">
        <v>13</v>
      </c>
      <c r="E342" s="115" t="s">
        <v>457</v>
      </c>
      <c r="F342" s="116" t="s">
        <v>215</v>
      </c>
      <c r="G342" s="113">
        <v>1.3</v>
      </c>
    </row>
    <row r="343" spans="1:7" ht="31.5" x14ac:dyDescent="0.25">
      <c r="A343" s="131" t="s">
        <v>200</v>
      </c>
      <c r="B343" s="132">
        <v>913</v>
      </c>
      <c r="C343" s="133">
        <v>1</v>
      </c>
      <c r="D343" s="133">
        <v>13</v>
      </c>
      <c r="E343" s="115" t="s">
        <v>457</v>
      </c>
      <c r="F343" s="116" t="s">
        <v>201</v>
      </c>
      <c r="G343" s="113">
        <v>175.3</v>
      </c>
    </row>
    <row r="344" spans="1:7" ht="157.5" x14ac:dyDescent="0.25">
      <c r="A344" s="131" t="s">
        <v>265</v>
      </c>
      <c r="B344" s="132">
        <v>913</v>
      </c>
      <c r="C344" s="133">
        <v>1</v>
      </c>
      <c r="D344" s="133">
        <v>13</v>
      </c>
      <c r="E344" s="115" t="s">
        <v>458</v>
      </c>
      <c r="F344" s="116" t="s">
        <v>193</v>
      </c>
      <c r="G344" s="113">
        <v>5424.7</v>
      </c>
    </row>
    <row r="345" spans="1:7" ht="63" x14ac:dyDescent="0.25">
      <c r="A345" s="131" t="s">
        <v>214</v>
      </c>
      <c r="B345" s="132">
        <v>913</v>
      </c>
      <c r="C345" s="133">
        <v>1</v>
      </c>
      <c r="D345" s="133">
        <v>13</v>
      </c>
      <c r="E345" s="115" t="s">
        <v>458</v>
      </c>
      <c r="F345" s="116" t="s">
        <v>215</v>
      </c>
      <c r="G345" s="113">
        <v>5424.7</v>
      </c>
    </row>
    <row r="346" spans="1:7" x14ac:dyDescent="0.25">
      <c r="A346" s="131" t="s">
        <v>714</v>
      </c>
      <c r="B346" s="132">
        <v>913</v>
      </c>
      <c r="C346" s="133">
        <v>4</v>
      </c>
      <c r="D346" s="133">
        <v>0</v>
      </c>
      <c r="E346" s="115" t="s">
        <v>193</v>
      </c>
      <c r="F346" s="116" t="s">
        <v>193</v>
      </c>
      <c r="G346" s="113">
        <v>80</v>
      </c>
    </row>
    <row r="347" spans="1:7" x14ac:dyDescent="0.25">
      <c r="A347" s="131" t="s">
        <v>385</v>
      </c>
      <c r="B347" s="132">
        <v>913</v>
      </c>
      <c r="C347" s="133">
        <v>4</v>
      </c>
      <c r="D347" s="133">
        <v>12</v>
      </c>
      <c r="E347" s="115" t="s">
        <v>193</v>
      </c>
      <c r="F347" s="116" t="s">
        <v>193</v>
      </c>
      <c r="G347" s="113">
        <v>80</v>
      </c>
    </row>
    <row r="348" spans="1:7" ht="47.25" x14ac:dyDescent="0.25">
      <c r="A348" s="131" t="s">
        <v>419</v>
      </c>
      <c r="B348" s="132">
        <v>913</v>
      </c>
      <c r="C348" s="133">
        <v>4</v>
      </c>
      <c r="D348" s="133">
        <v>12</v>
      </c>
      <c r="E348" s="115" t="s">
        <v>420</v>
      </c>
      <c r="F348" s="116" t="s">
        <v>193</v>
      </c>
      <c r="G348" s="113">
        <v>80</v>
      </c>
    </row>
    <row r="349" spans="1:7" ht="47.25" x14ac:dyDescent="0.25">
      <c r="A349" s="131" t="s">
        <v>421</v>
      </c>
      <c r="B349" s="132">
        <v>913</v>
      </c>
      <c r="C349" s="133">
        <v>4</v>
      </c>
      <c r="D349" s="133">
        <v>12</v>
      </c>
      <c r="E349" s="115" t="s">
        <v>422</v>
      </c>
      <c r="F349" s="116" t="s">
        <v>193</v>
      </c>
      <c r="G349" s="113">
        <v>80</v>
      </c>
    </row>
    <row r="350" spans="1:7" ht="31.5" x14ac:dyDescent="0.25">
      <c r="A350" s="131" t="s">
        <v>423</v>
      </c>
      <c r="B350" s="132">
        <v>913</v>
      </c>
      <c r="C350" s="133">
        <v>4</v>
      </c>
      <c r="D350" s="133">
        <v>12</v>
      </c>
      <c r="E350" s="115" t="s">
        <v>424</v>
      </c>
      <c r="F350" s="116" t="s">
        <v>193</v>
      </c>
      <c r="G350" s="113">
        <v>80</v>
      </c>
    </row>
    <row r="351" spans="1:7" ht="47.25" x14ac:dyDescent="0.25">
      <c r="A351" s="131" t="s">
        <v>429</v>
      </c>
      <c r="B351" s="132">
        <v>913</v>
      </c>
      <c r="C351" s="133">
        <v>4</v>
      </c>
      <c r="D351" s="133">
        <v>12</v>
      </c>
      <c r="E351" s="115" t="s">
        <v>430</v>
      </c>
      <c r="F351" s="116" t="s">
        <v>193</v>
      </c>
      <c r="G351" s="113">
        <v>80</v>
      </c>
    </row>
    <row r="352" spans="1:7" ht="31.5" x14ac:dyDescent="0.25">
      <c r="A352" s="131" t="s">
        <v>200</v>
      </c>
      <c r="B352" s="132">
        <v>913</v>
      </c>
      <c r="C352" s="133">
        <v>4</v>
      </c>
      <c r="D352" s="133">
        <v>12</v>
      </c>
      <c r="E352" s="115" t="s">
        <v>430</v>
      </c>
      <c r="F352" s="116" t="s">
        <v>201</v>
      </c>
      <c r="G352" s="113">
        <v>80</v>
      </c>
    </row>
    <row r="353" spans="1:7" x14ac:dyDescent="0.25">
      <c r="A353" s="131" t="s">
        <v>715</v>
      </c>
      <c r="B353" s="132">
        <v>913</v>
      </c>
      <c r="C353" s="133">
        <v>5</v>
      </c>
      <c r="D353" s="133">
        <v>0</v>
      </c>
      <c r="E353" s="115" t="s">
        <v>193</v>
      </c>
      <c r="F353" s="116" t="s">
        <v>193</v>
      </c>
      <c r="G353" s="113">
        <v>3.9</v>
      </c>
    </row>
    <row r="354" spans="1:7" x14ac:dyDescent="0.25">
      <c r="A354" s="131" t="s">
        <v>435</v>
      </c>
      <c r="B354" s="132">
        <v>913</v>
      </c>
      <c r="C354" s="133">
        <v>5</v>
      </c>
      <c r="D354" s="133">
        <v>1</v>
      </c>
      <c r="E354" s="115" t="s">
        <v>193</v>
      </c>
      <c r="F354" s="116" t="s">
        <v>193</v>
      </c>
      <c r="G354" s="113">
        <v>3.9</v>
      </c>
    </row>
    <row r="355" spans="1:7" ht="47.25" x14ac:dyDescent="0.25">
      <c r="A355" s="131" t="s">
        <v>419</v>
      </c>
      <c r="B355" s="132">
        <v>913</v>
      </c>
      <c r="C355" s="133">
        <v>5</v>
      </c>
      <c r="D355" s="133">
        <v>1</v>
      </c>
      <c r="E355" s="115" t="s">
        <v>420</v>
      </c>
      <c r="F355" s="116" t="s">
        <v>193</v>
      </c>
      <c r="G355" s="113">
        <v>3.9</v>
      </c>
    </row>
    <row r="356" spans="1:7" ht="47.25" x14ac:dyDescent="0.25">
      <c r="A356" s="131" t="s">
        <v>421</v>
      </c>
      <c r="B356" s="132">
        <v>913</v>
      </c>
      <c r="C356" s="133">
        <v>5</v>
      </c>
      <c r="D356" s="133">
        <v>1</v>
      </c>
      <c r="E356" s="115" t="s">
        <v>422</v>
      </c>
      <c r="F356" s="116" t="s">
        <v>193</v>
      </c>
      <c r="G356" s="113">
        <v>3.9</v>
      </c>
    </row>
    <row r="357" spans="1:7" ht="31.5" x14ac:dyDescent="0.25">
      <c r="A357" s="131" t="s">
        <v>423</v>
      </c>
      <c r="B357" s="132">
        <v>913</v>
      </c>
      <c r="C357" s="133">
        <v>5</v>
      </c>
      <c r="D357" s="133">
        <v>1</v>
      </c>
      <c r="E357" s="115" t="s">
        <v>424</v>
      </c>
      <c r="F357" s="116" t="s">
        <v>193</v>
      </c>
      <c r="G357" s="113">
        <v>3.9</v>
      </c>
    </row>
    <row r="358" spans="1:7" ht="31.5" x14ac:dyDescent="0.25">
      <c r="A358" s="131" t="s">
        <v>433</v>
      </c>
      <c r="B358" s="132">
        <v>913</v>
      </c>
      <c r="C358" s="133">
        <v>5</v>
      </c>
      <c r="D358" s="133">
        <v>1</v>
      </c>
      <c r="E358" s="115" t="s">
        <v>434</v>
      </c>
      <c r="F358" s="116" t="s">
        <v>193</v>
      </c>
      <c r="G358" s="113">
        <v>3.9</v>
      </c>
    </row>
    <row r="359" spans="1:7" ht="31.5" x14ac:dyDescent="0.25">
      <c r="A359" s="131" t="s">
        <v>200</v>
      </c>
      <c r="B359" s="132">
        <v>913</v>
      </c>
      <c r="C359" s="133">
        <v>5</v>
      </c>
      <c r="D359" s="133">
        <v>1</v>
      </c>
      <c r="E359" s="115" t="s">
        <v>434</v>
      </c>
      <c r="F359" s="116" t="s">
        <v>201</v>
      </c>
      <c r="G359" s="113">
        <v>3.9</v>
      </c>
    </row>
    <row r="360" spans="1:7" x14ac:dyDescent="0.25">
      <c r="A360" s="131" t="s">
        <v>705</v>
      </c>
      <c r="B360" s="132">
        <v>913</v>
      </c>
      <c r="C360" s="133">
        <v>7</v>
      </c>
      <c r="D360" s="133">
        <v>0</v>
      </c>
      <c r="E360" s="115" t="s">
        <v>193</v>
      </c>
      <c r="F360" s="116" t="s">
        <v>193</v>
      </c>
      <c r="G360" s="113">
        <v>15</v>
      </c>
    </row>
    <row r="361" spans="1:7" ht="31.5" x14ac:dyDescent="0.25">
      <c r="A361" s="131" t="s">
        <v>207</v>
      </c>
      <c r="B361" s="132">
        <v>913</v>
      </c>
      <c r="C361" s="133">
        <v>7</v>
      </c>
      <c r="D361" s="133">
        <v>5</v>
      </c>
      <c r="E361" s="115" t="s">
        <v>193</v>
      </c>
      <c r="F361" s="116" t="s">
        <v>193</v>
      </c>
      <c r="G361" s="113">
        <v>15</v>
      </c>
    </row>
    <row r="362" spans="1:7" ht="47.25" x14ac:dyDescent="0.25">
      <c r="A362" s="131" t="s">
        <v>419</v>
      </c>
      <c r="B362" s="132">
        <v>913</v>
      </c>
      <c r="C362" s="133">
        <v>7</v>
      </c>
      <c r="D362" s="133">
        <v>5</v>
      </c>
      <c r="E362" s="115" t="s">
        <v>420</v>
      </c>
      <c r="F362" s="116" t="s">
        <v>193</v>
      </c>
      <c r="G362" s="113">
        <v>15</v>
      </c>
    </row>
    <row r="363" spans="1:7" ht="47.25" x14ac:dyDescent="0.25">
      <c r="A363" s="131" t="s">
        <v>452</v>
      </c>
      <c r="B363" s="132">
        <v>913</v>
      </c>
      <c r="C363" s="133">
        <v>7</v>
      </c>
      <c r="D363" s="133">
        <v>5</v>
      </c>
      <c r="E363" s="115" t="s">
        <v>453</v>
      </c>
      <c r="F363" s="116" t="s">
        <v>193</v>
      </c>
      <c r="G363" s="113">
        <v>15</v>
      </c>
    </row>
    <row r="364" spans="1:7" ht="31.5" x14ac:dyDescent="0.25">
      <c r="A364" s="131" t="s">
        <v>454</v>
      </c>
      <c r="B364" s="132">
        <v>913</v>
      </c>
      <c r="C364" s="133">
        <v>7</v>
      </c>
      <c r="D364" s="133">
        <v>5</v>
      </c>
      <c r="E364" s="115" t="s">
        <v>455</v>
      </c>
      <c r="F364" s="116" t="s">
        <v>193</v>
      </c>
      <c r="G364" s="113">
        <v>15</v>
      </c>
    </row>
    <row r="365" spans="1:7" ht="15" customHeight="1" x14ac:dyDescent="0.25">
      <c r="A365" s="131" t="s">
        <v>206</v>
      </c>
      <c r="B365" s="132">
        <v>913</v>
      </c>
      <c r="C365" s="133">
        <v>7</v>
      </c>
      <c r="D365" s="133">
        <v>5</v>
      </c>
      <c r="E365" s="115" t="s">
        <v>456</v>
      </c>
      <c r="F365" s="116" t="s">
        <v>193</v>
      </c>
      <c r="G365" s="113">
        <v>15</v>
      </c>
    </row>
    <row r="366" spans="1:7" ht="31.5" x14ac:dyDescent="0.25">
      <c r="A366" s="131" t="s">
        <v>200</v>
      </c>
      <c r="B366" s="132">
        <v>913</v>
      </c>
      <c r="C366" s="133">
        <v>7</v>
      </c>
      <c r="D366" s="133">
        <v>5</v>
      </c>
      <c r="E366" s="115" t="s">
        <v>456</v>
      </c>
      <c r="F366" s="116" t="s">
        <v>201</v>
      </c>
      <c r="G366" s="113">
        <v>15</v>
      </c>
    </row>
    <row r="367" spans="1:7" x14ac:dyDescent="0.25">
      <c r="A367" s="131" t="s">
        <v>716</v>
      </c>
      <c r="B367" s="132">
        <v>913</v>
      </c>
      <c r="C367" s="133">
        <v>12</v>
      </c>
      <c r="D367" s="133">
        <v>0</v>
      </c>
      <c r="E367" s="115" t="s">
        <v>193</v>
      </c>
      <c r="F367" s="116" t="s">
        <v>193</v>
      </c>
      <c r="G367" s="113">
        <v>3618</v>
      </c>
    </row>
    <row r="368" spans="1:7" x14ac:dyDescent="0.25">
      <c r="A368" s="131" t="s">
        <v>451</v>
      </c>
      <c r="B368" s="132">
        <v>913</v>
      </c>
      <c r="C368" s="133">
        <v>12</v>
      </c>
      <c r="D368" s="133">
        <v>2</v>
      </c>
      <c r="E368" s="115" t="s">
        <v>193</v>
      </c>
      <c r="F368" s="116" t="s">
        <v>193</v>
      </c>
      <c r="G368" s="113">
        <v>3618</v>
      </c>
    </row>
    <row r="369" spans="1:7" ht="47.25" x14ac:dyDescent="0.25">
      <c r="A369" s="131" t="s">
        <v>419</v>
      </c>
      <c r="B369" s="132">
        <v>913</v>
      </c>
      <c r="C369" s="133">
        <v>12</v>
      </c>
      <c r="D369" s="133">
        <v>2</v>
      </c>
      <c r="E369" s="115" t="s">
        <v>420</v>
      </c>
      <c r="F369" s="116" t="s">
        <v>193</v>
      </c>
      <c r="G369" s="113">
        <v>3618</v>
      </c>
    </row>
    <row r="370" spans="1:7" ht="63" x14ac:dyDescent="0.25">
      <c r="A370" s="131" t="s">
        <v>436</v>
      </c>
      <c r="B370" s="132">
        <v>913</v>
      </c>
      <c r="C370" s="133">
        <v>12</v>
      </c>
      <c r="D370" s="133">
        <v>2</v>
      </c>
      <c r="E370" s="115" t="s">
        <v>437</v>
      </c>
      <c r="F370" s="116" t="s">
        <v>193</v>
      </c>
      <c r="G370" s="113">
        <v>3618</v>
      </c>
    </row>
    <row r="371" spans="1:7" ht="63" x14ac:dyDescent="0.25">
      <c r="A371" s="131" t="s">
        <v>447</v>
      </c>
      <c r="B371" s="132">
        <v>913</v>
      </c>
      <c r="C371" s="133">
        <v>12</v>
      </c>
      <c r="D371" s="133">
        <v>2</v>
      </c>
      <c r="E371" s="115" t="s">
        <v>448</v>
      </c>
      <c r="F371" s="116" t="s">
        <v>193</v>
      </c>
      <c r="G371" s="113">
        <v>3618</v>
      </c>
    </row>
    <row r="372" spans="1:7" ht="31.5" x14ac:dyDescent="0.25">
      <c r="A372" s="131" t="s">
        <v>449</v>
      </c>
      <c r="B372" s="132">
        <v>913</v>
      </c>
      <c r="C372" s="133">
        <v>12</v>
      </c>
      <c r="D372" s="133">
        <v>2</v>
      </c>
      <c r="E372" s="115" t="s">
        <v>450</v>
      </c>
      <c r="F372" s="116" t="s">
        <v>193</v>
      </c>
      <c r="G372" s="113">
        <v>3618</v>
      </c>
    </row>
    <row r="373" spans="1:7" x14ac:dyDescent="0.25">
      <c r="A373" s="131" t="s">
        <v>210</v>
      </c>
      <c r="B373" s="132">
        <v>913</v>
      </c>
      <c r="C373" s="133">
        <v>12</v>
      </c>
      <c r="D373" s="133">
        <v>2</v>
      </c>
      <c r="E373" s="115" t="s">
        <v>450</v>
      </c>
      <c r="F373" s="116" t="s">
        <v>211</v>
      </c>
      <c r="G373" s="113">
        <v>3618</v>
      </c>
    </row>
    <row r="374" spans="1:7" s="120" customFormat="1" x14ac:dyDescent="0.25">
      <c r="A374" s="134" t="s">
        <v>717</v>
      </c>
      <c r="B374" s="135">
        <v>916</v>
      </c>
      <c r="C374" s="136">
        <v>0</v>
      </c>
      <c r="D374" s="136">
        <v>0</v>
      </c>
      <c r="E374" s="121" t="s">
        <v>193</v>
      </c>
      <c r="F374" s="122" t="s">
        <v>193</v>
      </c>
      <c r="G374" s="111">
        <v>2070.6</v>
      </c>
    </row>
    <row r="375" spans="1:7" x14ac:dyDescent="0.25">
      <c r="A375" s="131" t="s">
        <v>710</v>
      </c>
      <c r="B375" s="132">
        <v>916</v>
      </c>
      <c r="C375" s="133">
        <v>1</v>
      </c>
      <c r="D375" s="133">
        <v>0</v>
      </c>
      <c r="E375" s="115" t="s">
        <v>193</v>
      </c>
      <c r="F375" s="116" t="s">
        <v>193</v>
      </c>
      <c r="G375" s="113">
        <v>2070.6</v>
      </c>
    </row>
    <row r="376" spans="1:7" ht="47.25" x14ac:dyDescent="0.25">
      <c r="A376" s="131" t="s">
        <v>661</v>
      </c>
      <c r="B376" s="132">
        <v>916</v>
      </c>
      <c r="C376" s="133">
        <v>1</v>
      </c>
      <c r="D376" s="133">
        <v>3</v>
      </c>
      <c r="E376" s="115" t="s">
        <v>193</v>
      </c>
      <c r="F376" s="116" t="s">
        <v>193</v>
      </c>
      <c r="G376" s="113">
        <v>2070.6</v>
      </c>
    </row>
    <row r="377" spans="1:7" x14ac:dyDescent="0.25">
      <c r="A377" s="131" t="s">
        <v>654</v>
      </c>
      <c r="B377" s="132">
        <v>916</v>
      </c>
      <c r="C377" s="133">
        <v>1</v>
      </c>
      <c r="D377" s="133">
        <v>3</v>
      </c>
      <c r="E377" s="115" t="s">
        <v>655</v>
      </c>
      <c r="F377" s="116" t="s">
        <v>193</v>
      </c>
      <c r="G377" s="113">
        <v>2070.6</v>
      </c>
    </row>
    <row r="378" spans="1:7" ht="31.5" x14ac:dyDescent="0.25">
      <c r="A378" s="131" t="s">
        <v>656</v>
      </c>
      <c r="B378" s="132">
        <v>916</v>
      </c>
      <c r="C378" s="133">
        <v>1</v>
      </c>
      <c r="D378" s="133">
        <v>3</v>
      </c>
      <c r="E378" s="115" t="s">
        <v>657</v>
      </c>
      <c r="F378" s="116" t="s">
        <v>193</v>
      </c>
      <c r="G378" s="113">
        <v>2070.6</v>
      </c>
    </row>
    <row r="379" spans="1:7" ht="31.5" x14ac:dyDescent="0.25">
      <c r="A379" s="131" t="s">
        <v>658</v>
      </c>
      <c r="B379" s="132">
        <v>916</v>
      </c>
      <c r="C379" s="133">
        <v>1</v>
      </c>
      <c r="D379" s="133">
        <v>3</v>
      </c>
      <c r="E379" s="115" t="s">
        <v>659</v>
      </c>
      <c r="F379" s="116" t="s">
        <v>193</v>
      </c>
      <c r="G379" s="113">
        <v>1471.4</v>
      </c>
    </row>
    <row r="380" spans="1:7" ht="157.5" x14ac:dyDescent="0.25">
      <c r="A380" s="131" t="s">
        <v>265</v>
      </c>
      <c r="B380" s="132">
        <v>916</v>
      </c>
      <c r="C380" s="133">
        <v>1</v>
      </c>
      <c r="D380" s="133">
        <v>3</v>
      </c>
      <c r="E380" s="115" t="s">
        <v>660</v>
      </c>
      <c r="F380" s="116" t="s">
        <v>193</v>
      </c>
      <c r="G380" s="113">
        <v>1471.4</v>
      </c>
    </row>
    <row r="381" spans="1:7" ht="63" x14ac:dyDescent="0.25">
      <c r="A381" s="131" t="s">
        <v>214</v>
      </c>
      <c r="B381" s="132">
        <v>916</v>
      </c>
      <c r="C381" s="133">
        <v>1</v>
      </c>
      <c r="D381" s="133">
        <v>3</v>
      </c>
      <c r="E381" s="115" t="s">
        <v>660</v>
      </c>
      <c r="F381" s="116" t="s">
        <v>215</v>
      </c>
      <c r="G381" s="113">
        <v>1471.4</v>
      </c>
    </row>
    <row r="382" spans="1:7" ht="31.5" x14ac:dyDescent="0.25">
      <c r="A382" s="131" t="s">
        <v>662</v>
      </c>
      <c r="B382" s="132">
        <v>916</v>
      </c>
      <c r="C382" s="133">
        <v>1</v>
      </c>
      <c r="D382" s="133">
        <v>3</v>
      </c>
      <c r="E382" s="115" t="s">
        <v>663</v>
      </c>
      <c r="F382" s="116" t="s">
        <v>193</v>
      </c>
      <c r="G382" s="113">
        <v>599.20000000000005</v>
      </c>
    </row>
    <row r="383" spans="1:7" x14ac:dyDescent="0.25">
      <c r="A383" s="131" t="s">
        <v>333</v>
      </c>
      <c r="B383" s="132">
        <v>916</v>
      </c>
      <c r="C383" s="133">
        <v>1</v>
      </c>
      <c r="D383" s="133">
        <v>3</v>
      </c>
      <c r="E383" s="115" t="s">
        <v>664</v>
      </c>
      <c r="F383" s="116" t="s">
        <v>193</v>
      </c>
      <c r="G383" s="113">
        <v>10.4</v>
      </c>
    </row>
    <row r="384" spans="1:7" ht="63" x14ac:dyDescent="0.25">
      <c r="A384" s="131" t="s">
        <v>214</v>
      </c>
      <c r="B384" s="132">
        <v>916</v>
      </c>
      <c r="C384" s="133">
        <v>1</v>
      </c>
      <c r="D384" s="133">
        <v>3</v>
      </c>
      <c r="E384" s="115" t="s">
        <v>664</v>
      </c>
      <c r="F384" s="116" t="s">
        <v>215</v>
      </c>
      <c r="G384" s="113">
        <v>2.5</v>
      </c>
    </row>
    <row r="385" spans="1:7" ht="31.5" x14ac:dyDescent="0.25">
      <c r="A385" s="131" t="s">
        <v>200</v>
      </c>
      <c r="B385" s="132">
        <v>916</v>
      </c>
      <c r="C385" s="133">
        <v>1</v>
      </c>
      <c r="D385" s="133">
        <v>3</v>
      </c>
      <c r="E385" s="115" t="s">
        <v>664</v>
      </c>
      <c r="F385" s="116" t="s">
        <v>201</v>
      </c>
      <c r="G385" s="113">
        <v>7.9</v>
      </c>
    </row>
    <row r="386" spans="1:7" ht="157.5" x14ac:dyDescent="0.25">
      <c r="A386" s="131" t="s">
        <v>265</v>
      </c>
      <c r="B386" s="132">
        <v>916</v>
      </c>
      <c r="C386" s="133">
        <v>1</v>
      </c>
      <c r="D386" s="133">
        <v>3</v>
      </c>
      <c r="E386" s="115" t="s">
        <v>665</v>
      </c>
      <c r="F386" s="116" t="s">
        <v>193</v>
      </c>
      <c r="G386" s="113">
        <v>588.79999999999995</v>
      </c>
    </row>
    <row r="387" spans="1:7" ht="63" x14ac:dyDescent="0.25">
      <c r="A387" s="131" t="s">
        <v>214</v>
      </c>
      <c r="B387" s="132">
        <v>916</v>
      </c>
      <c r="C387" s="133">
        <v>1</v>
      </c>
      <c r="D387" s="133">
        <v>3</v>
      </c>
      <c r="E387" s="115" t="s">
        <v>665</v>
      </c>
      <c r="F387" s="116" t="s">
        <v>215</v>
      </c>
      <c r="G387" s="113">
        <v>588.79999999999995</v>
      </c>
    </row>
    <row r="388" spans="1:7" s="120" customFormat="1" x14ac:dyDescent="0.25">
      <c r="A388" s="134" t="s">
        <v>718</v>
      </c>
      <c r="B388" s="135">
        <v>917</v>
      </c>
      <c r="C388" s="136">
        <v>0</v>
      </c>
      <c r="D388" s="136">
        <v>0</v>
      </c>
      <c r="E388" s="121" t="s">
        <v>193</v>
      </c>
      <c r="F388" s="122" t="s">
        <v>193</v>
      </c>
      <c r="G388" s="111">
        <v>79096.600000000006</v>
      </c>
    </row>
    <row r="389" spans="1:7" x14ac:dyDescent="0.25">
      <c r="A389" s="131" t="s">
        <v>710</v>
      </c>
      <c r="B389" s="132">
        <v>917</v>
      </c>
      <c r="C389" s="133">
        <v>1</v>
      </c>
      <c r="D389" s="133">
        <v>0</v>
      </c>
      <c r="E389" s="115" t="s">
        <v>193</v>
      </c>
      <c r="F389" s="116" t="s">
        <v>193</v>
      </c>
      <c r="G389" s="113">
        <v>65163.3</v>
      </c>
    </row>
    <row r="390" spans="1:7" ht="31.5" x14ac:dyDescent="0.25">
      <c r="A390" s="131" t="s">
        <v>493</v>
      </c>
      <c r="B390" s="132">
        <v>917</v>
      </c>
      <c r="C390" s="133">
        <v>1</v>
      </c>
      <c r="D390" s="133">
        <v>2</v>
      </c>
      <c r="E390" s="115" t="s">
        <v>193</v>
      </c>
      <c r="F390" s="116" t="s">
        <v>193</v>
      </c>
      <c r="G390" s="113">
        <v>3607.4</v>
      </c>
    </row>
    <row r="391" spans="1:7" ht="31.5" x14ac:dyDescent="0.25">
      <c r="A391" s="131" t="s">
        <v>459</v>
      </c>
      <c r="B391" s="132">
        <v>917</v>
      </c>
      <c r="C391" s="133">
        <v>1</v>
      </c>
      <c r="D391" s="133">
        <v>2</v>
      </c>
      <c r="E391" s="115" t="s">
        <v>460</v>
      </c>
      <c r="F391" s="116" t="s">
        <v>193</v>
      </c>
      <c r="G391" s="113">
        <v>3607.4</v>
      </c>
    </row>
    <row r="392" spans="1:7" ht="31.5" x14ac:dyDescent="0.25">
      <c r="A392" s="131" t="s">
        <v>461</v>
      </c>
      <c r="B392" s="132">
        <v>917</v>
      </c>
      <c r="C392" s="133">
        <v>1</v>
      </c>
      <c r="D392" s="133">
        <v>2</v>
      </c>
      <c r="E392" s="115" t="s">
        <v>462</v>
      </c>
      <c r="F392" s="116" t="s">
        <v>193</v>
      </c>
      <c r="G392" s="113">
        <v>3607.4</v>
      </c>
    </row>
    <row r="393" spans="1:7" ht="31.5" x14ac:dyDescent="0.25">
      <c r="A393" s="131" t="s">
        <v>490</v>
      </c>
      <c r="B393" s="132">
        <v>917</v>
      </c>
      <c r="C393" s="133">
        <v>1</v>
      </c>
      <c r="D393" s="133">
        <v>2</v>
      </c>
      <c r="E393" s="115" t="s">
        <v>491</v>
      </c>
      <c r="F393" s="116" t="s">
        <v>193</v>
      </c>
      <c r="G393" s="113">
        <v>3607.4</v>
      </c>
    </row>
    <row r="394" spans="1:7" ht="157.5" x14ac:dyDescent="0.25">
      <c r="A394" s="131" t="s">
        <v>265</v>
      </c>
      <c r="B394" s="132">
        <v>917</v>
      </c>
      <c r="C394" s="133">
        <v>1</v>
      </c>
      <c r="D394" s="133">
        <v>2</v>
      </c>
      <c r="E394" s="115" t="s">
        <v>492</v>
      </c>
      <c r="F394" s="116" t="s">
        <v>193</v>
      </c>
      <c r="G394" s="113">
        <v>3607.4</v>
      </c>
    </row>
    <row r="395" spans="1:7" ht="63" x14ac:dyDescent="0.25">
      <c r="A395" s="131" t="s">
        <v>214</v>
      </c>
      <c r="B395" s="132">
        <v>917</v>
      </c>
      <c r="C395" s="133">
        <v>1</v>
      </c>
      <c r="D395" s="133">
        <v>2</v>
      </c>
      <c r="E395" s="115" t="s">
        <v>492</v>
      </c>
      <c r="F395" s="116" t="s">
        <v>215</v>
      </c>
      <c r="G395" s="113">
        <v>3607.4</v>
      </c>
    </row>
    <row r="396" spans="1:7" ht="47.25" x14ac:dyDescent="0.25">
      <c r="A396" s="131" t="s">
        <v>372</v>
      </c>
      <c r="B396" s="132">
        <v>917</v>
      </c>
      <c r="C396" s="133">
        <v>1</v>
      </c>
      <c r="D396" s="133">
        <v>4</v>
      </c>
      <c r="E396" s="115" t="s">
        <v>193</v>
      </c>
      <c r="F396" s="116" t="s">
        <v>193</v>
      </c>
      <c r="G396" s="113">
        <v>59600.5</v>
      </c>
    </row>
    <row r="397" spans="1:7" ht="47.25" x14ac:dyDescent="0.25">
      <c r="A397" s="131" t="s">
        <v>337</v>
      </c>
      <c r="B397" s="132">
        <v>917</v>
      </c>
      <c r="C397" s="133">
        <v>1</v>
      </c>
      <c r="D397" s="133">
        <v>4</v>
      </c>
      <c r="E397" s="115" t="s">
        <v>338</v>
      </c>
      <c r="F397" s="116" t="s">
        <v>193</v>
      </c>
      <c r="G397" s="113">
        <v>3</v>
      </c>
    </row>
    <row r="398" spans="1:7" ht="47.25" x14ac:dyDescent="0.25">
      <c r="A398" s="131" t="s">
        <v>364</v>
      </c>
      <c r="B398" s="132">
        <v>917</v>
      </c>
      <c r="C398" s="133">
        <v>1</v>
      </c>
      <c r="D398" s="133">
        <v>4</v>
      </c>
      <c r="E398" s="115" t="s">
        <v>365</v>
      </c>
      <c r="F398" s="116" t="s">
        <v>193</v>
      </c>
      <c r="G398" s="113">
        <v>3</v>
      </c>
    </row>
    <row r="399" spans="1:7" ht="63" x14ac:dyDescent="0.25">
      <c r="A399" s="131" t="s">
        <v>369</v>
      </c>
      <c r="B399" s="132">
        <v>917</v>
      </c>
      <c r="C399" s="133">
        <v>1</v>
      </c>
      <c r="D399" s="133">
        <v>4</v>
      </c>
      <c r="E399" s="115" t="s">
        <v>370</v>
      </c>
      <c r="F399" s="116" t="s">
        <v>193</v>
      </c>
      <c r="G399" s="113">
        <v>3</v>
      </c>
    </row>
    <row r="400" spans="1:7" ht="63" x14ac:dyDescent="0.25">
      <c r="A400" s="131" t="s">
        <v>282</v>
      </c>
      <c r="B400" s="132">
        <v>917</v>
      </c>
      <c r="C400" s="133">
        <v>1</v>
      </c>
      <c r="D400" s="133">
        <v>4</v>
      </c>
      <c r="E400" s="115" t="s">
        <v>371</v>
      </c>
      <c r="F400" s="116" t="s">
        <v>193</v>
      </c>
      <c r="G400" s="113">
        <v>3</v>
      </c>
    </row>
    <row r="401" spans="1:7" ht="31.5" x14ac:dyDescent="0.25">
      <c r="A401" s="131" t="s">
        <v>200</v>
      </c>
      <c r="B401" s="132">
        <v>917</v>
      </c>
      <c r="C401" s="133">
        <v>1</v>
      </c>
      <c r="D401" s="133">
        <v>4</v>
      </c>
      <c r="E401" s="115" t="s">
        <v>371</v>
      </c>
      <c r="F401" s="116" t="s">
        <v>201</v>
      </c>
      <c r="G401" s="113">
        <v>3</v>
      </c>
    </row>
    <row r="402" spans="1:7" ht="31.5" x14ac:dyDescent="0.25">
      <c r="A402" s="131" t="s">
        <v>459</v>
      </c>
      <c r="B402" s="132">
        <v>917</v>
      </c>
      <c r="C402" s="133">
        <v>1</v>
      </c>
      <c r="D402" s="133">
        <v>4</v>
      </c>
      <c r="E402" s="115" t="s">
        <v>460</v>
      </c>
      <c r="F402" s="116" t="s">
        <v>193</v>
      </c>
      <c r="G402" s="113">
        <v>59597.5</v>
      </c>
    </row>
    <row r="403" spans="1:7" ht="31.5" x14ac:dyDescent="0.25">
      <c r="A403" s="131" t="s">
        <v>461</v>
      </c>
      <c r="B403" s="132">
        <v>917</v>
      </c>
      <c r="C403" s="133">
        <v>1</v>
      </c>
      <c r="D403" s="133">
        <v>4</v>
      </c>
      <c r="E403" s="115" t="s">
        <v>462</v>
      </c>
      <c r="F403" s="116" t="s">
        <v>193</v>
      </c>
      <c r="G403" s="113">
        <v>59597.5</v>
      </c>
    </row>
    <row r="404" spans="1:7" ht="31.5" x14ac:dyDescent="0.25">
      <c r="A404" s="131" t="s">
        <v>486</v>
      </c>
      <c r="B404" s="132">
        <v>917</v>
      </c>
      <c r="C404" s="133">
        <v>1</v>
      </c>
      <c r="D404" s="133">
        <v>4</v>
      </c>
      <c r="E404" s="115" t="s">
        <v>487</v>
      </c>
      <c r="F404" s="116" t="s">
        <v>193</v>
      </c>
      <c r="G404" s="113">
        <v>54535.5</v>
      </c>
    </row>
    <row r="405" spans="1:7" ht="31.5" x14ac:dyDescent="0.25">
      <c r="A405" s="131" t="s">
        <v>275</v>
      </c>
      <c r="B405" s="132">
        <v>917</v>
      </c>
      <c r="C405" s="133">
        <v>1</v>
      </c>
      <c r="D405" s="133">
        <v>4</v>
      </c>
      <c r="E405" s="115" t="s">
        <v>488</v>
      </c>
      <c r="F405" s="116" t="s">
        <v>193</v>
      </c>
      <c r="G405" s="113">
        <v>4548.3</v>
      </c>
    </row>
    <row r="406" spans="1:7" ht="63" x14ac:dyDescent="0.25">
      <c r="A406" s="131" t="s">
        <v>214</v>
      </c>
      <c r="B406" s="132">
        <v>917</v>
      </c>
      <c r="C406" s="133">
        <v>1</v>
      </c>
      <c r="D406" s="133">
        <v>4</v>
      </c>
      <c r="E406" s="115" t="s">
        <v>488</v>
      </c>
      <c r="F406" s="116" t="s">
        <v>215</v>
      </c>
      <c r="G406" s="113">
        <v>42.6</v>
      </c>
    </row>
    <row r="407" spans="1:7" ht="31.5" x14ac:dyDescent="0.25">
      <c r="A407" s="131" t="s">
        <v>200</v>
      </c>
      <c r="B407" s="132">
        <v>917</v>
      </c>
      <c r="C407" s="133">
        <v>1</v>
      </c>
      <c r="D407" s="133">
        <v>4</v>
      </c>
      <c r="E407" s="115" t="s">
        <v>488</v>
      </c>
      <c r="F407" s="116" t="s">
        <v>201</v>
      </c>
      <c r="G407" s="113">
        <v>4462.7</v>
      </c>
    </row>
    <row r="408" spans="1:7" x14ac:dyDescent="0.25">
      <c r="A408" s="131" t="s">
        <v>245</v>
      </c>
      <c r="B408" s="132">
        <v>917</v>
      </c>
      <c r="C408" s="133">
        <v>1</v>
      </c>
      <c r="D408" s="133">
        <v>4</v>
      </c>
      <c r="E408" s="115" t="s">
        <v>488</v>
      </c>
      <c r="F408" s="116" t="s">
        <v>246</v>
      </c>
      <c r="G408" s="113">
        <v>25</v>
      </c>
    </row>
    <row r="409" spans="1:7" x14ac:dyDescent="0.25">
      <c r="A409" s="131" t="s">
        <v>210</v>
      </c>
      <c r="B409" s="132">
        <v>917</v>
      </c>
      <c r="C409" s="133">
        <v>1</v>
      </c>
      <c r="D409" s="133">
        <v>4</v>
      </c>
      <c r="E409" s="115" t="s">
        <v>488</v>
      </c>
      <c r="F409" s="116" t="s">
        <v>211</v>
      </c>
      <c r="G409" s="113">
        <v>18</v>
      </c>
    </row>
    <row r="410" spans="1:7" ht="157.5" x14ac:dyDescent="0.25">
      <c r="A410" s="131" t="s">
        <v>265</v>
      </c>
      <c r="B410" s="132">
        <v>917</v>
      </c>
      <c r="C410" s="133">
        <v>1</v>
      </c>
      <c r="D410" s="133">
        <v>4</v>
      </c>
      <c r="E410" s="115" t="s">
        <v>489</v>
      </c>
      <c r="F410" s="116" t="s">
        <v>193</v>
      </c>
      <c r="G410" s="113">
        <v>49987.199999999997</v>
      </c>
    </row>
    <row r="411" spans="1:7" ht="63" x14ac:dyDescent="0.25">
      <c r="A411" s="131" t="s">
        <v>214</v>
      </c>
      <c r="B411" s="132">
        <v>917</v>
      </c>
      <c r="C411" s="133">
        <v>1</v>
      </c>
      <c r="D411" s="133">
        <v>4</v>
      </c>
      <c r="E411" s="115" t="s">
        <v>489</v>
      </c>
      <c r="F411" s="116" t="s">
        <v>215</v>
      </c>
      <c r="G411" s="113">
        <v>49987.199999999997</v>
      </c>
    </row>
    <row r="412" spans="1:7" ht="31.5" x14ac:dyDescent="0.25">
      <c r="A412" s="131" t="s">
        <v>494</v>
      </c>
      <c r="B412" s="132">
        <v>917</v>
      </c>
      <c r="C412" s="133">
        <v>1</v>
      </c>
      <c r="D412" s="133">
        <v>4</v>
      </c>
      <c r="E412" s="115" t="s">
        <v>495</v>
      </c>
      <c r="F412" s="116" t="s">
        <v>193</v>
      </c>
      <c r="G412" s="113">
        <v>5062</v>
      </c>
    </row>
    <row r="413" spans="1:7" ht="63" x14ac:dyDescent="0.25">
      <c r="A413" s="131" t="s">
        <v>499</v>
      </c>
      <c r="B413" s="132">
        <v>917</v>
      </c>
      <c r="C413" s="133">
        <v>1</v>
      </c>
      <c r="D413" s="133">
        <v>4</v>
      </c>
      <c r="E413" s="115" t="s">
        <v>500</v>
      </c>
      <c r="F413" s="116" t="s">
        <v>193</v>
      </c>
      <c r="G413" s="113">
        <v>1745.5</v>
      </c>
    </row>
    <row r="414" spans="1:7" ht="63" x14ac:dyDescent="0.25">
      <c r="A414" s="131" t="s">
        <v>214</v>
      </c>
      <c r="B414" s="132">
        <v>917</v>
      </c>
      <c r="C414" s="133">
        <v>1</v>
      </c>
      <c r="D414" s="133">
        <v>4</v>
      </c>
      <c r="E414" s="115" t="s">
        <v>500</v>
      </c>
      <c r="F414" s="116" t="s">
        <v>215</v>
      </c>
      <c r="G414" s="113">
        <v>1600.7</v>
      </c>
    </row>
    <row r="415" spans="1:7" ht="31.5" x14ac:dyDescent="0.25">
      <c r="A415" s="131" t="s">
        <v>200</v>
      </c>
      <c r="B415" s="132">
        <v>917</v>
      </c>
      <c r="C415" s="133">
        <v>1</v>
      </c>
      <c r="D415" s="133">
        <v>4</v>
      </c>
      <c r="E415" s="115" t="s">
        <v>500</v>
      </c>
      <c r="F415" s="116" t="s">
        <v>201</v>
      </c>
      <c r="G415" s="113">
        <v>144.80000000000001</v>
      </c>
    </row>
    <row r="416" spans="1:7" ht="63" x14ac:dyDescent="0.25">
      <c r="A416" s="131" t="s">
        <v>501</v>
      </c>
      <c r="B416" s="132">
        <v>917</v>
      </c>
      <c r="C416" s="133">
        <v>1</v>
      </c>
      <c r="D416" s="133">
        <v>4</v>
      </c>
      <c r="E416" s="115" t="s">
        <v>502</v>
      </c>
      <c r="F416" s="116" t="s">
        <v>193</v>
      </c>
      <c r="G416" s="113">
        <v>1631.9</v>
      </c>
    </row>
    <row r="417" spans="1:7" ht="63" x14ac:dyDescent="0.25">
      <c r="A417" s="131" t="s">
        <v>214</v>
      </c>
      <c r="B417" s="132">
        <v>917</v>
      </c>
      <c r="C417" s="133">
        <v>1</v>
      </c>
      <c r="D417" s="133">
        <v>4</v>
      </c>
      <c r="E417" s="115" t="s">
        <v>502</v>
      </c>
      <c r="F417" s="116" t="s">
        <v>215</v>
      </c>
      <c r="G417" s="113">
        <v>1430.2</v>
      </c>
    </row>
    <row r="418" spans="1:7" ht="31.5" x14ac:dyDescent="0.25">
      <c r="A418" s="131" t="s">
        <v>200</v>
      </c>
      <c r="B418" s="132">
        <v>917</v>
      </c>
      <c r="C418" s="133">
        <v>1</v>
      </c>
      <c r="D418" s="133">
        <v>4</v>
      </c>
      <c r="E418" s="115" t="s">
        <v>502</v>
      </c>
      <c r="F418" s="116" t="s">
        <v>201</v>
      </c>
      <c r="G418" s="113">
        <v>201.7</v>
      </c>
    </row>
    <row r="419" spans="1:7" ht="31.5" x14ac:dyDescent="0.25">
      <c r="A419" s="131" t="s">
        <v>503</v>
      </c>
      <c r="B419" s="132">
        <v>917</v>
      </c>
      <c r="C419" s="133">
        <v>1</v>
      </c>
      <c r="D419" s="133">
        <v>4</v>
      </c>
      <c r="E419" s="115" t="s">
        <v>504</v>
      </c>
      <c r="F419" s="116" t="s">
        <v>193</v>
      </c>
      <c r="G419" s="113">
        <v>821.3</v>
      </c>
    </row>
    <row r="420" spans="1:7" ht="63" x14ac:dyDescent="0.25">
      <c r="A420" s="131" t="s">
        <v>214</v>
      </c>
      <c r="B420" s="132">
        <v>917</v>
      </c>
      <c r="C420" s="133">
        <v>1</v>
      </c>
      <c r="D420" s="133">
        <v>4</v>
      </c>
      <c r="E420" s="115" t="s">
        <v>504</v>
      </c>
      <c r="F420" s="116" t="s">
        <v>215</v>
      </c>
      <c r="G420" s="113">
        <v>752.1</v>
      </c>
    </row>
    <row r="421" spans="1:7" ht="31.5" x14ac:dyDescent="0.25">
      <c r="A421" s="131" t="s">
        <v>200</v>
      </c>
      <c r="B421" s="132">
        <v>917</v>
      </c>
      <c r="C421" s="133">
        <v>1</v>
      </c>
      <c r="D421" s="133">
        <v>4</v>
      </c>
      <c r="E421" s="115" t="s">
        <v>504</v>
      </c>
      <c r="F421" s="116" t="s">
        <v>201</v>
      </c>
      <c r="G421" s="113">
        <v>69.2</v>
      </c>
    </row>
    <row r="422" spans="1:7" ht="47.25" x14ac:dyDescent="0.25">
      <c r="A422" s="131" t="s">
        <v>505</v>
      </c>
      <c r="B422" s="132">
        <v>917</v>
      </c>
      <c r="C422" s="133">
        <v>1</v>
      </c>
      <c r="D422" s="133">
        <v>4</v>
      </c>
      <c r="E422" s="115" t="s">
        <v>506</v>
      </c>
      <c r="F422" s="116" t="s">
        <v>193</v>
      </c>
      <c r="G422" s="113">
        <v>862.6</v>
      </c>
    </row>
    <row r="423" spans="1:7" ht="63" x14ac:dyDescent="0.25">
      <c r="A423" s="131" t="s">
        <v>214</v>
      </c>
      <c r="B423" s="132">
        <v>917</v>
      </c>
      <c r="C423" s="133">
        <v>1</v>
      </c>
      <c r="D423" s="133">
        <v>4</v>
      </c>
      <c r="E423" s="115" t="s">
        <v>506</v>
      </c>
      <c r="F423" s="116" t="s">
        <v>215</v>
      </c>
      <c r="G423" s="113">
        <v>793.5</v>
      </c>
    </row>
    <row r="424" spans="1:7" ht="31.5" x14ac:dyDescent="0.25">
      <c r="A424" s="131" t="s">
        <v>200</v>
      </c>
      <c r="B424" s="132">
        <v>917</v>
      </c>
      <c r="C424" s="133">
        <v>1</v>
      </c>
      <c r="D424" s="133">
        <v>4</v>
      </c>
      <c r="E424" s="115" t="s">
        <v>506</v>
      </c>
      <c r="F424" s="116" t="s">
        <v>201</v>
      </c>
      <c r="G424" s="113">
        <v>69.099999999999994</v>
      </c>
    </row>
    <row r="425" spans="1:7" ht="94.5" x14ac:dyDescent="0.25">
      <c r="A425" s="131" t="s">
        <v>507</v>
      </c>
      <c r="B425" s="132">
        <v>917</v>
      </c>
      <c r="C425" s="133">
        <v>1</v>
      </c>
      <c r="D425" s="133">
        <v>4</v>
      </c>
      <c r="E425" s="115" t="s">
        <v>508</v>
      </c>
      <c r="F425" s="116" t="s">
        <v>193</v>
      </c>
      <c r="G425" s="113">
        <v>0.7</v>
      </c>
    </row>
    <row r="426" spans="1:7" ht="31.5" x14ac:dyDescent="0.25">
      <c r="A426" s="131" t="s">
        <v>200</v>
      </c>
      <c r="B426" s="132">
        <v>917</v>
      </c>
      <c r="C426" s="133">
        <v>1</v>
      </c>
      <c r="D426" s="133">
        <v>4</v>
      </c>
      <c r="E426" s="115" t="s">
        <v>508</v>
      </c>
      <c r="F426" s="116" t="s">
        <v>201</v>
      </c>
      <c r="G426" s="113">
        <v>0.7</v>
      </c>
    </row>
    <row r="427" spans="1:7" x14ac:dyDescent="0.25">
      <c r="A427" s="131" t="s">
        <v>498</v>
      </c>
      <c r="B427" s="132">
        <v>917</v>
      </c>
      <c r="C427" s="133">
        <v>1</v>
      </c>
      <c r="D427" s="133">
        <v>5</v>
      </c>
      <c r="E427" s="115" t="s">
        <v>193</v>
      </c>
      <c r="F427" s="116" t="s">
        <v>193</v>
      </c>
      <c r="G427" s="113">
        <v>122.3</v>
      </c>
    </row>
    <row r="428" spans="1:7" ht="31.5" x14ac:dyDescent="0.25">
      <c r="A428" s="131" t="s">
        <v>459</v>
      </c>
      <c r="B428" s="132">
        <v>917</v>
      </c>
      <c r="C428" s="133">
        <v>1</v>
      </c>
      <c r="D428" s="133">
        <v>5</v>
      </c>
      <c r="E428" s="115" t="s">
        <v>460</v>
      </c>
      <c r="F428" s="116" t="s">
        <v>193</v>
      </c>
      <c r="G428" s="113">
        <v>122.3</v>
      </c>
    </row>
    <row r="429" spans="1:7" ht="31.5" x14ac:dyDescent="0.25">
      <c r="A429" s="131" t="s">
        <v>461</v>
      </c>
      <c r="B429" s="132">
        <v>917</v>
      </c>
      <c r="C429" s="133">
        <v>1</v>
      </c>
      <c r="D429" s="133">
        <v>5</v>
      </c>
      <c r="E429" s="115" t="s">
        <v>462</v>
      </c>
      <c r="F429" s="116" t="s">
        <v>193</v>
      </c>
      <c r="G429" s="113">
        <v>122.3</v>
      </c>
    </row>
    <row r="430" spans="1:7" ht="31.5" x14ac:dyDescent="0.25">
      <c r="A430" s="131" t="s">
        <v>494</v>
      </c>
      <c r="B430" s="132">
        <v>917</v>
      </c>
      <c r="C430" s="133">
        <v>1</v>
      </c>
      <c r="D430" s="133">
        <v>5</v>
      </c>
      <c r="E430" s="115" t="s">
        <v>495</v>
      </c>
      <c r="F430" s="116" t="s">
        <v>193</v>
      </c>
      <c r="G430" s="113">
        <v>122.3</v>
      </c>
    </row>
    <row r="431" spans="1:7" ht="47.25" x14ac:dyDescent="0.25">
      <c r="A431" s="131" t="s">
        <v>496</v>
      </c>
      <c r="B431" s="132">
        <v>917</v>
      </c>
      <c r="C431" s="133">
        <v>1</v>
      </c>
      <c r="D431" s="133">
        <v>5</v>
      </c>
      <c r="E431" s="115" t="s">
        <v>497</v>
      </c>
      <c r="F431" s="116" t="s">
        <v>193</v>
      </c>
      <c r="G431" s="113">
        <v>122.3</v>
      </c>
    </row>
    <row r="432" spans="1:7" ht="31.5" x14ac:dyDescent="0.25">
      <c r="A432" s="131" t="s">
        <v>200</v>
      </c>
      <c r="B432" s="132">
        <v>917</v>
      </c>
      <c r="C432" s="133">
        <v>1</v>
      </c>
      <c r="D432" s="133">
        <v>5</v>
      </c>
      <c r="E432" s="115" t="s">
        <v>497</v>
      </c>
      <c r="F432" s="116" t="s">
        <v>201</v>
      </c>
      <c r="G432" s="113">
        <v>122.3</v>
      </c>
    </row>
    <row r="433" spans="1:7" x14ac:dyDescent="0.25">
      <c r="A433" s="131" t="s">
        <v>347</v>
      </c>
      <c r="B433" s="132">
        <v>917</v>
      </c>
      <c r="C433" s="133">
        <v>1</v>
      </c>
      <c r="D433" s="133">
        <v>13</v>
      </c>
      <c r="E433" s="115" t="s">
        <v>193</v>
      </c>
      <c r="F433" s="116" t="s">
        <v>193</v>
      </c>
      <c r="G433" s="113">
        <v>1833.1</v>
      </c>
    </row>
    <row r="434" spans="1:7" ht="47.25" x14ac:dyDescent="0.25">
      <c r="A434" s="131" t="s">
        <v>337</v>
      </c>
      <c r="B434" s="132">
        <v>917</v>
      </c>
      <c r="C434" s="133">
        <v>1</v>
      </c>
      <c r="D434" s="133">
        <v>13</v>
      </c>
      <c r="E434" s="115" t="s">
        <v>338</v>
      </c>
      <c r="F434" s="116" t="s">
        <v>193</v>
      </c>
      <c r="G434" s="113">
        <v>218</v>
      </c>
    </row>
    <row r="435" spans="1:7" ht="31.5" x14ac:dyDescent="0.25">
      <c r="A435" s="131" t="s">
        <v>339</v>
      </c>
      <c r="B435" s="132">
        <v>917</v>
      </c>
      <c r="C435" s="133">
        <v>1</v>
      </c>
      <c r="D435" s="133">
        <v>13</v>
      </c>
      <c r="E435" s="115" t="s">
        <v>340</v>
      </c>
      <c r="F435" s="116" t="s">
        <v>193</v>
      </c>
      <c r="G435" s="113">
        <v>218</v>
      </c>
    </row>
    <row r="436" spans="1:7" ht="63" x14ac:dyDescent="0.25">
      <c r="A436" s="131" t="s">
        <v>343</v>
      </c>
      <c r="B436" s="132">
        <v>917</v>
      </c>
      <c r="C436" s="133">
        <v>1</v>
      </c>
      <c r="D436" s="133">
        <v>13</v>
      </c>
      <c r="E436" s="115" t="s">
        <v>344</v>
      </c>
      <c r="F436" s="116" t="s">
        <v>193</v>
      </c>
      <c r="G436" s="113">
        <v>114.5</v>
      </c>
    </row>
    <row r="437" spans="1:7" ht="31.5" x14ac:dyDescent="0.25">
      <c r="A437" s="131" t="s">
        <v>345</v>
      </c>
      <c r="B437" s="132">
        <v>917</v>
      </c>
      <c r="C437" s="133">
        <v>1</v>
      </c>
      <c r="D437" s="133">
        <v>13</v>
      </c>
      <c r="E437" s="115" t="s">
        <v>346</v>
      </c>
      <c r="F437" s="116" t="s">
        <v>193</v>
      </c>
      <c r="G437" s="113">
        <v>114.5</v>
      </c>
    </row>
    <row r="438" spans="1:7" ht="31.5" x14ac:dyDescent="0.25">
      <c r="A438" s="131" t="s">
        <v>200</v>
      </c>
      <c r="B438" s="132">
        <v>917</v>
      </c>
      <c r="C438" s="133">
        <v>1</v>
      </c>
      <c r="D438" s="133">
        <v>13</v>
      </c>
      <c r="E438" s="115" t="s">
        <v>346</v>
      </c>
      <c r="F438" s="116" t="s">
        <v>201</v>
      </c>
      <c r="G438" s="113">
        <v>4.2</v>
      </c>
    </row>
    <row r="439" spans="1:7" x14ac:dyDescent="0.25">
      <c r="A439" s="131" t="s">
        <v>245</v>
      </c>
      <c r="B439" s="132">
        <v>917</v>
      </c>
      <c r="C439" s="133">
        <v>1</v>
      </c>
      <c r="D439" s="133">
        <v>13</v>
      </c>
      <c r="E439" s="115" t="s">
        <v>346</v>
      </c>
      <c r="F439" s="116" t="s">
        <v>246</v>
      </c>
      <c r="G439" s="113">
        <v>110.3</v>
      </c>
    </row>
    <row r="440" spans="1:7" ht="47.25" x14ac:dyDescent="0.25">
      <c r="A440" s="131" t="s">
        <v>348</v>
      </c>
      <c r="B440" s="132">
        <v>917</v>
      </c>
      <c r="C440" s="133">
        <v>1</v>
      </c>
      <c r="D440" s="133">
        <v>13</v>
      </c>
      <c r="E440" s="115" t="s">
        <v>349</v>
      </c>
      <c r="F440" s="116" t="s">
        <v>193</v>
      </c>
      <c r="G440" s="113">
        <v>103.5</v>
      </c>
    </row>
    <row r="441" spans="1:7" ht="47.25" x14ac:dyDescent="0.25">
      <c r="A441" s="131" t="s">
        <v>350</v>
      </c>
      <c r="B441" s="132">
        <v>917</v>
      </c>
      <c r="C441" s="133">
        <v>1</v>
      </c>
      <c r="D441" s="133">
        <v>13</v>
      </c>
      <c r="E441" s="115" t="s">
        <v>351</v>
      </c>
      <c r="F441" s="116" t="s">
        <v>193</v>
      </c>
      <c r="G441" s="113">
        <v>103.5</v>
      </c>
    </row>
    <row r="442" spans="1:7" x14ac:dyDescent="0.25">
      <c r="A442" s="131" t="s">
        <v>245</v>
      </c>
      <c r="B442" s="132">
        <v>917</v>
      </c>
      <c r="C442" s="133">
        <v>1</v>
      </c>
      <c r="D442" s="133">
        <v>13</v>
      </c>
      <c r="E442" s="115" t="s">
        <v>351</v>
      </c>
      <c r="F442" s="116" t="s">
        <v>246</v>
      </c>
      <c r="G442" s="113">
        <v>103.5</v>
      </c>
    </row>
    <row r="443" spans="1:7" ht="31.5" x14ac:dyDescent="0.25">
      <c r="A443" s="131" t="s">
        <v>459</v>
      </c>
      <c r="B443" s="132">
        <v>917</v>
      </c>
      <c r="C443" s="133">
        <v>1</v>
      </c>
      <c r="D443" s="133">
        <v>13</v>
      </c>
      <c r="E443" s="115" t="s">
        <v>460</v>
      </c>
      <c r="F443" s="116" t="s">
        <v>193</v>
      </c>
      <c r="G443" s="113">
        <v>1511.6</v>
      </c>
    </row>
    <row r="444" spans="1:7" ht="31.5" x14ac:dyDescent="0.25">
      <c r="A444" s="131" t="s">
        <v>461</v>
      </c>
      <c r="B444" s="132">
        <v>917</v>
      </c>
      <c r="C444" s="133">
        <v>1</v>
      </c>
      <c r="D444" s="133">
        <v>13</v>
      </c>
      <c r="E444" s="115" t="s">
        <v>462</v>
      </c>
      <c r="F444" s="116" t="s">
        <v>193</v>
      </c>
      <c r="G444" s="113">
        <v>1501.6</v>
      </c>
    </row>
    <row r="445" spans="1:7" ht="47.25" x14ac:dyDescent="0.25">
      <c r="A445" s="131" t="s">
        <v>476</v>
      </c>
      <c r="B445" s="132">
        <v>917</v>
      </c>
      <c r="C445" s="133">
        <v>1</v>
      </c>
      <c r="D445" s="133">
        <v>13</v>
      </c>
      <c r="E445" s="115" t="s">
        <v>477</v>
      </c>
      <c r="F445" s="116" t="s">
        <v>193</v>
      </c>
      <c r="G445" s="113">
        <v>1268.5</v>
      </c>
    </row>
    <row r="446" spans="1:7" ht="63" x14ac:dyDescent="0.25">
      <c r="A446" s="131" t="s">
        <v>478</v>
      </c>
      <c r="B446" s="132">
        <v>917</v>
      </c>
      <c r="C446" s="133">
        <v>1</v>
      </c>
      <c r="D446" s="133">
        <v>13</v>
      </c>
      <c r="E446" s="115" t="s">
        <v>479</v>
      </c>
      <c r="F446" s="116" t="s">
        <v>193</v>
      </c>
      <c r="G446" s="113">
        <v>1265.5</v>
      </c>
    </row>
    <row r="447" spans="1:7" x14ac:dyDescent="0.25">
      <c r="A447" s="131" t="s">
        <v>245</v>
      </c>
      <c r="B447" s="132">
        <v>917</v>
      </c>
      <c r="C447" s="133">
        <v>1</v>
      </c>
      <c r="D447" s="133">
        <v>13</v>
      </c>
      <c r="E447" s="115" t="s">
        <v>479</v>
      </c>
      <c r="F447" s="116" t="s">
        <v>246</v>
      </c>
      <c r="G447" s="113">
        <v>1265.5</v>
      </c>
    </row>
    <row r="448" spans="1:7" ht="31.5" x14ac:dyDescent="0.25">
      <c r="A448" s="131" t="s">
        <v>480</v>
      </c>
      <c r="B448" s="132">
        <v>917</v>
      </c>
      <c r="C448" s="133">
        <v>1</v>
      </c>
      <c r="D448" s="133">
        <v>13</v>
      </c>
      <c r="E448" s="115" t="s">
        <v>481</v>
      </c>
      <c r="F448" s="116" t="s">
        <v>193</v>
      </c>
      <c r="G448" s="113">
        <v>3</v>
      </c>
    </row>
    <row r="449" spans="1:7" x14ac:dyDescent="0.25">
      <c r="A449" s="131" t="s">
        <v>245</v>
      </c>
      <c r="B449" s="132">
        <v>917</v>
      </c>
      <c r="C449" s="133">
        <v>1</v>
      </c>
      <c r="D449" s="133">
        <v>13</v>
      </c>
      <c r="E449" s="115" t="s">
        <v>481</v>
      </c>
      <c r="F449" s="116" t="s">
        <v>246</v>
      </c>
      <c r="G449" s="113">
        <v>3</v>
      </c>
    </row>
    <row r="450" spans="1:7" x14ac:dyDescent="0.25">
      <c r="A450" s="131" t="s">
        <v>482</v>
      </c>
      <c r="B450" s="132">
        <v>917</v>
      </c>
      <c r="C450" s="133">
        <v>1</v>
      </c>
      <c r="D450" s="133">
        <v>13</v>
      </c>
      <c r="E450" s="115" t="s">
        <v>483</v>
      </c>
      <c r="F450" s="116" t="s">
        <v>193</v>
      </c>
      <c r="G450" s="113">
        <v>233.1</v>
      </c>
    </row>
    <row r="451" spans="1:7" ht="31.5" x14ac:dyDescent="0.25">
      <c r="A451" s="131" t="s">
        <v>484</v>
      </c>
      <c r="B451" s="132">
        <v>917</v>
      </c>
      <c r="C451" s="133">
        <v>1</v>
      </c>
      <c r="D451" s="133">
        <v>13</v>
      </c>
      <c r="E451" s="115" t="s">
        <v>485</v>
      </c>
      <c r="F451" s="116" t="s">
        <v>193</v>
      </c>
      <c r="G451" s="113">
        <v>233.1</v>
      </c>
    </row>
    <row r="452" spans="1:7" x14ac:dyDescent="0.25">
      <c r="A452" s="131" t="s">
        <v>210</v>
      </c>
      <c r="B452" s="132">
        <v>917</v>
      </c>
      <c r="C452" s="133">
        <v>1</v>
      </c>
      <c r="D452" s="133">
        <v>13</v>
      </c>
      <c r="E452" s="115" t="s">
        <v>485</v>
      </c>
      <c r="F452" s="116" t="s">
        <v>211</v>
      </c>
      <c r="G452" s="113">
        <v>233.1</v>
      </c>
    </row>
    <row r="453" spans="1:7" x14ac:dyDescent="0.25">
      <c r="A453" s="131" t="s">
        <v>509</v>
      </c>
      <c r="B453" s="132">
        <v>917</v>
      </c>
      <c r="C453" s="133">
        <v>1</v>
      </c>
      <c r="D453" s="133">
        <v>13</v>
      </c>
      <c r="E453" s="115" t="s">
        <v>510</v>
      </c>
      <c r="F453" s="116" t="s">
        <v>193</v>
      </c>
      <c r="G453" s="113">
        <v>10</v>
      </c>
    </row>
    <row r="454" spans="1:7" ht="47.25" x14ac:dyDescent="0.25">
      <c r="A454" s="131" t="s">
        <v>511</v>
      </c>
      <c r="B454" s="132">
        <v>917</v>
      </c>
      <c r="C454" s="133">
        <v>1</v>
      </c>
      <c r="D454" s="133">
        <v>13</v>
      </c>
      <c r="E454" s="115" t="s">
        <v>512</v>
      </c>
      <c r="F454" s="116" t="s">
        <v>193</v>
      </c>
      <c r="G454" s="113">
        <v>10</v>
      </c>
    </row>
    <row r="455" spans="1:7" x14ac:dyDescent="0.25">
      <c r="A455" s="131" t="s">
        <v>513</v>
      </c>
      <c r="B455" s="132">
        <v>917</v>
      </c>
      <c r="C455" s="133">
        <v>1</v>
      </c>
      <c r="D455" s="133">
        <v>13</v>
      </c>
      <c r="E455" s="115" t="s">
        <v>514</v>
      </c>
      <c r="F455" s="116" t="s">
        <v>193</v>
      </c>
      <c r="G455" s="113">
        <v>10</v>
      </c>
    </row>
    <row r="456" spans="1:7" ht="31.5" x14ac:dyDescent="0.25">
      <c r="A456" s="131" t="s">
        <v>200</v>
      </c>
      <c r="B456" s="132">
        <v>917</v>
      </c>
      <c r="C456" s="133">
        <v>1</v>
      </c>
      <c r="D456" s="133">
        <v>13</v>
      </c>
      <c r="E456" s="115" t="s">
        <v>514</v>
      </c>
      <c r="F456" s="116" t="s">
        <v>201</v>
      </c>
      <c r="G456" s="113">
        <v>10</v>
      </c>
    </row>
    <row r="457" spans="1:7" ht="31.5" x14ac:dyDescent="0.25">
      <c r="A457" s="131" t="s">
        <v>515</v>
      </c>
      <c r="B457" s="132">
        <v>917</v>
      </c>
      <c r="C457" s="133">
        <v>1</v>
      </c>
      <c r="D457" s="133">
        <v>13</v>
      </c>
      <c r="E457" s="115" t="s">
        <v>516</v>
      </c>
      <c r="F457" s="116" t="s">
        <v>193</v>
      </c>
      <c r="G457" s="113">
        <v>103.5</v>
      </c>
    </row>
    <row r="458" spans="1:7" ht="31.5" x14ac:dyDescent="0.25">
      <c r="A458" s="131" t="s">
        <v>526</v>
      </c>
      <c r="B458" s="132">
        <v>917</v>
      </c>
      <c r="C458" s="133">
        <v>1</v>
      </c>
      <c r="D458" s="133">
        <v>13</v>
      </c>
      <c r="E458" s="115" t="s">
        <v>527</v>
      </c>
      <c r="F458" s="116" t="s">
        <v>193</v>
      </c>
      <c r="G458" s="113">
        <v>33.5</v>
      </c>
    </row>
    <row r="459" spans="1:7" ht="63" x14ac:dyDescent="0.25">
      <c r="A459" s="131" t="s">
        <v>528</v>
      </c>
      <c r="B459" s="132">
        <v>917</v>
      </c>
      <c r="C459" s="133">
        <v>1</v>
      </c>
      <c r="D459" s="133">
        <v>13</v>
      </c>
      <c r="E459" s="115" t="s">
        <v>529</v>
      </c>
      <c r="F459" s="116" t="s">
        <v>193</v>
      </c>
      <c r="G459" s="113">
        <v>33.5</v>
      </c>
    </row>
    <row r="460" spans="1:7" x14ac:dyDescent="0.25">
      <c r="A460" s="131" t="s">
        <v>530</v>
      </c>
      <c r="B460" s="132">
        <v>917</v>
      </c>
      <c r="C460" s="133">
        <v>1</v>
      </c>
      <c r="D460" s="133">
        <v>13</v>
      </c>
      <c r="E460" s="115" t="s">
        <v>531</v>
      </c>
      <c r="F460" s="116" t="s">
        <v>193</v>
      </c>
      <c r="G460" s="113">
        <v>30.5</v>
      </c>
    </row>
    <row r="461" spans="1:7" ht="31.5" x14ac:dyDescent="0.25">
      <c r="A461" s="131" t="s">
        <v>200</v>
      </c>
      <c r="B461" s="132">
        <v>917</v>
      </c>
      <c r="C461" s="133">
        <v>1</v>
      </c>
      <c r="D461" s="133">
        <v>13</v>
      </c>
      <c r="E461" s="115" t="s">
        <v>531</v>
      </c>
      <c r="F461" s="116" t="s">
        <v>201</v>
      </c>
      <c r="G461" s="113">
        <v>30.5</v>
      </c>
    </row>
    <row r="462" spans="1:7" x14ac:dyDescent="0.25">
      <c r="A462" s="131" t="s">
        <v>532</v>
      </c>
      <c r="B462" s="132">
        <v>917</v>
      </c>
      <c r="C462" s="133">
        <v>1</v>
      </c>
      <c r="D462" s="133">
        <v>13</v>
      </c>
      <c r="E462" s="115" t="s">
        <v>533</v>
      </c>
      <c r="F462" s="116" t="s">
        <v>193</v>
      </c>
      <c r="G462" s="113">
        <v>3</v>
      </c>
    </row>
    <row r="463" spans="1:7" ht="31.5" x14ac:dyDescent="0.25">
      <c r="A463" s="131" t="s">
        <v>200</v>
      </c>
      <c r="B463" s="132">
        <v>917</v>
      </c>
      <c r="C463" s="133">
        <v>1</v>
      </c>
      <c r="D463" s="133">
        <v>13</v>
      </c>
      <c r="E463" s="115" t="s">
        <v>533</v>
      </c>
      <c r="F463" s="116" t="s">
        <v>201</v>
      </c>
      <c r="G463" s="113">
        <v>3</v>
      </c>
    </row>
    <row r="464" spans="1:7" x14ac:dyDescent="0.25">
      <c r="A464" s="131" t="s">
        <v>534</v>
      </c>
      <c r="B464" s="132">
        <v>917</v>
      </c>
      <c r="C464" s="133">
        <v>1</v>
      </c>
      <c r="D464" s="133">
        <v>13</v>
      </c>
      <c r="E464" s="115" t="s">
        <v>535</v>
      </c>
      <c r="F464" s="116" t="s">
        <v>193</v>
      </c>
      <c r="G464" s="113">
        <v>70</v>
      </c>
    </row>
    <row r="465" spans="1:7" ht="47.25" x14ac:dyDescent="0.25">
      <c r="A465" s="131" t="s">
        <v>536</v>
      </c>
      <c r="B465" s="132">
        <v>917</v>
      </c>
      <c r="C465" s="133">
        <v>1</v>
      </c>
      <c r="D465" s="133">
        <v>13</v>
      </c>
      <c r="E465" s="115" t="s">
        <v>537</v>
      </c>
      <c r="F465" s="116" t="s">
        <v>193</v>
      </c>
      <c r="G465" s="113">
        <v>70</v>
      </c>
    </row>
    <row r="466" spans="1:7" ht="31.5" x14ac:dyDescent="0.25">
      <c r="A466" s="131" t="s">
        <v>538</v>
      </c>
      <c r="B466" s="132">
        <v>917</v>
      </c>
      <c r="C466" s="133">
        <v>1</v>
      </c>
      <c r="D466" s="133">
        <v>13</v>
      </c>
      <c r="E466" s="115" t="s">
        <v>539</v>
      </c>
      <c r="F466" s="116" t="s">
        <v>193</v>
      </c>
      <c r="G466" s="113">
        <v>25</v>
      </c>
    </row>
    <row r="467" spans="1:7" ht="31.5" x14ac:dyDescent="0.25">
      <c r="A467" s="131" t="s">
        <v>200</v>
      </c>
      <c r="B467" s="132">
        <v>917</v>
      </c>
      <c r="C467" s="133">
        <v>1</v>
      </c>
      <c r="D467" s="133">
        <v>13</v>
      </c>
      <c r="E467" s="115" t="s">
        <v>539</v>
      </c>
      <c r="F467" s="116" t="s">
        <v>201</v>
      </c>
      <c r="G467" s="113">
        <v>25</v>
      </c>
    </row>
    <row r="468" spans="1:7" ht="31.5" x14ac:dyDescent="0.25">
      <c r="A468" s="131" t="s">
        <v>540</v>
      </c>
      <c r="B468" s="132">
        <v>917</v>
      </c>
      <c r="C468" s="133">
        <v>1</v>
      </c>
      <c r="D468" s="133">
        <v>13</v>
      </c>
      <c r="E468" s="115" t="s">
        <v>541</v>
      </c>
      <c r="F468" s="116" t="s">
        <v>193</v>
      </c>
      <c r="G468" s="113">
        <v>15</v>
      </c>
    </row>
    <row r="469" spans="1:7" ht="31.5" x14ac:dyDescent="0.25">
      <c r="A469" s="131" t="s">
        <v>200</v>
      </c>
      <c r="B469" s="132">
        <v>917</v>
      </c>
      <c r="C469" s="133">
        <v>1</v>
      </c>
      <c r="D469" s="133">
        <v>13</v>
      </c>
      <c r="E469" s="115" t="s">
        <v>541</v>
      </c>
      <c r="F469" s="116" t="s">
        <v>201</v>
      </c>
      <c r="G469" s="113">
        <v>15</v>
      </c>
    </row>
    <row r="470" spans="1:7" ht="78.75" x14ac:dyDescent="0.25">
      <c r="A470" s="131" t="s">
        <v>542</v>
      </c>
      <c r="B470" s="132">
        <v>917</v>
      </c>
      <c r="C470" s="133">
        <v>1</v>
      </c>
      <c r="D470" s="133">
        <v>13</v>
      </c>
      <c r="E470" s="115" t="s">
        <v>543</v>
      </c>
      <c r="F470" s="116" t="s">
        <v>193</v>
      </c>
      <c r="G470" s="113">
        <v>5</v>
      </c>
    </row>
    <row r="471" spans="1:7" ht="31.5" x14ac:dyDescent="0.25">
      <c r="A471" s="131" t="s">
        <v>200</v>
      </c>
      <c r="B471" s="132">
        <v>917</v>
      </c>
      <c r="C471" s="133">
        <v>1</v>
      </c>
      <c r="D471" s="133">
        <v>13</v>
      </c>
      <c r="E471" s="115" t="s">
        <v>543</v>
      </c>
      <c r="F471" s="116" t="s">
        <v>201</v>
      </c>
      <c r="G471" s="113">
        <v>5</v>
      </c>
    </row>
    <row r="472" spans="1:7" ht="47.25" x14ac:dyDescent="0.25">
      <c r="A472" s="131" t="s">
        <v>544</v>
      </c>
      <c r="B472" s="132">
        <v>917</v>
      </c>
      <c r="C472" s="133">
        <v>1</v>
      </c>
      <c r="D472" s="133">
        <v>13</v>
      </c>
      <c r="E472" s="115" t="s">
        <v>545</v>
      </c>
      <c r="F472" s="116" t="s">
        <v>193</v>
      </c>
      <c r="G472" s="113">
        <v>10</v>
      </c>
    </row>
    <row r="473" spans="1:7" ht="31.5" x14ac:dyDescent="0.25">
      <c r="A473" s="131" t="s">
        <v>200</v>
      </c>
      <c r="B473" s="132">
        <v>917</v>
      </c>
      <c r="C473" s="133">
        <v>1</v>
      </c>
      <c r="D473" s="133">
        <v>13</v>
      </c>
      <c r="E473" s="115" t="s">
        <v>545</v>
      </c>
      <c r="F473" s="116" t="s">
        <v>201</v>
      </c>
      <c r="G473" s="113">
        <v>10</v>
      </c>
    </row>
    <row r="474" spans="1:7" ht="47.25" x14ac:dyDescent="0.25">
      <c r="A474" s="131" t="s">
        <v>546</v>
      </c>
      <c r="B474" s="132">
        <v>917</v>
      </c>
      <c r="C474" s="133">
        <v>1</v>
      </c>
      <c r="D474" s="133">
        <v>13</v>
      </c>
      <c r="E474" s="115" t="s">
        <v>547</v>
      </c>
      <c r="F474" s="116" t="s">
        <v>193</v>
      </c>
      <c r="G474" s="113">
        <v>15</v>
      </c>
    </row>
    <row r="475" spans="1:7" ht="31.5" x14ac:dyDescent="0.25">
      <c r="A475" s="131" t="s">
        <v>200</v>
      </c>
      <c r="B475" s="132">
        <v>917</v>
      </c>
      <c r="C475" s="133">
        <v>1</v>
      </c>
      <c r="D475" s="133">
        <v>13</v>
      </c>
      <c r="E475" s="115" t="s">
        <v>547</v>
      </c>
      <c r="F475" s="116" t="s">
        <v>201</v>
      </c>
      <c r="G475" s="113">
        <v>15</v>
      </c>
    </row>
    <row r="476" spans="1:7" x14ac:dyDescent="0.25">
      <c r="A476" s="131" t="s">
        <v>719</v>
      </c>
      <c r="B476" s="132">
        <v>917</v>
      </c>
      <c r="C476" s="133">
        <v>2</v>
      </c>
      <c r="D476" s="133">
        <v>0</v>
      </c>
      <c r="E476" s="115" t="s">
        <v>193</v>
      </c>
      <c r="F476" s="116" t="s">
        <v>193</v>
      </c>
      <c r="G476" s="113">
        <v>44</v>
      </c>
    </row>
    <row r="477" spans="1:7" x14ac:dyDescent="0.25">
      <c r="A477" s="131" t="s">
        <v>691</v>
      </c>
      <c r="B477" s="132">
        <v>917</v>
      </c>
      <c r="C477" s="133">
        <v>2</v>
      </c>
      <c r="D477" s="133">
        <v>4</v>
      </c>
      <c r="E477" s="115" t="s">
        <v>193</v>
      </c>
      <c r="F477" s="116" t="s">
        <v>193</v>
      </c>
      <c r="G477" s="113">
        <v>44</v>
      </c>
    </row>
    <row r="478" spans="1:7" x14ac:dyDescent="0.25">
      <c r="A478" s="131" t="s">
        <v>654</v>
      </c>
      <c r="B478" s="132">
        <v>917</v>
      </c>
      <c r="C478" s="133">
        <v>2</v>
      </c>
      <c r="D478" s="133">
        <v>4</v>
      </c>
      <c r="E478" s="115" t="s">
        <v>655</v>
      </c>
      <c r="F478" s="116" t="s">
        <v>193</v>
      </c>
      <c r="G478" s="113">
        <v>44</v>
      </c>
    </row>
    <row r="479" spans="1:7" ht="31.5" x14ac:dyDescent="0.25">
      <c r="A479" s="131" t="s">
        <v>687</v>
      </c>
      <c r="B479" s="132">
        <v>917</v>
      </c>
      <c r="C479" s="133">
        <v>2</v>
      </c>
      <c r="D479" s="133">
        <v>4</v>
      </c>
      <c r="E479" s="115" t="s">
        <v>688</v>
      </c>
      <c r="F479" s="116" t="s">
        <v>193</v>
      </c>
      <c r="G479" s="113">
        <v>44</v>
      </c>
    </row>
    <row r="480" spans="1:7" ht="63" x14ac:dyDescent="0.25">
      <c r="A480" s="131" t="s">
        <v>689</v>
      </c>
      <c r="B480" s="132">
        <v>917</v>
      </c>
      <c r="C480" s="133">
        <v>2</v>
      </c>
      <c r="D480" s="133">
        <v>4</v>
      </c>
      <c r="E480" s="115" t="s">
        <v>690</v>
      </c>
      <c r="F480" s="116" t="s">
        <v>193</v>
      </c>
      <c r="G480" s="113">
        <v>44</v>
      </c>
    </row>
    <row r="481" spans="1:7" ht="31.5" x14ac:dyDescent="0.25">
      <c r="A481" s="131" t="s">
        <v>200</v>
      </c>
      <c r="B481" s="132">
        <v>917</v>
      </c>
      <c r="C481" s="133">
        <v>2</v>
      </c>
      <c r="D481" s="133">
        <v>4</v>
      </c>
      <c r="E481" s="115" t="s">
        <v>690</v>
      </c>
      <c r="F481" s="116" t="s">
        <v>201</v>
      </c>
      <c r="G481" s="113">
        <v>44</v>
      </c>
    </row>
    <row r="482" spans="1:7" x14ac:dyDescent="0.25">
      <c r="A482" s="131" t="s">
        <v>714</v>
      </c>
      <c r="B482" s="132">
        <v>917</v>
      </c>
      <c r="C482" s="133">
        <v>4</v>
      </c>
      <c r="D482" s="133">
        <v>0</v>
      </c>
      <c r="E482" s="115" t="s">
        <v>193</v>
      </c>
      <c r="F482" s="116" t="s">
        <v>193</v>
      </c>
      <c r="G482" s="113">
        <v>2332.8000000000002</v>
      </c>
    </row>
    <row r="483" spans="1:7" x14ac:dyDescent="0.25">
      <c r="A483" s="131" t="s">
        <v>363</v>
      </c>
      <c r="B483" s="132">
        <v>917</v>
      </c>
      <c r="C483" s="133">
        <v>4</v>
      </c>
      <c r="D483" s="133">
        <v>5</v>
      </c>
      <c r="E483" s="115" t="s">
        <v>193</v>
      </c>
      <c r="F483" s="116" t="s">
        <v>193</v>
      </c>
      <c r="G483" s="113">
        <v>2282.8000000000002</v>
      </c>
    </row>
    <row r="484" spans="1:7" ht="47.25" x14ac:dyDescent="0.25">
      <c r="A484" s="131" t="s">
        <v>337</v>
      </c>
      <c r="B484" s="132">
        <v>917</v>
      </c>
      <c r="C484" s="133">
        <v>4</v>
      </c>
      <c r="D484" s="133">
        <v>5</v>
      </c>
      <c r="E484" s="115" t="s">
        <v>338</v>
      </c>
      <c r="F484" s="116" t="s">
        <v>193</v>
      </c>
      <c r="G484" s="113">
        <v>2282.8000000000002</v>
      </c>
    </row>
    <row r="485" spans="1:7" ht="31.5" x14ac:dyDescent="0.25">
      <c r="A485" s="131" t="s">
        <v>352</v>
      </c>
      <c r="B485" s="132">
        <v>917</v>
      </c>
      <c r="C485" s="133">
        <v>4</v>
      </c>
      <c r="D485" s="133">
        <v>5</v>
      </c>
      <c r="E485" s="115" t="s">
        <v>353</v>
      </c>
      <c r="F485" s="116" t="s">
        <v>193</v>
      </c>
      <c r="G485" s="113">
        <v>2282.8000000000002</v>
      </c>
    </row>
    <row r="486" spans="1:7" ht="31.5" x14ac:dyDescent="0.25">
      <c r="A486" s="131" t="s">
        <v>359</v>
      </c>
      <c r="B486" s="132">
        <v>917</v>
      </c>
      <c r="C486" s="133">
        <v>4</v>
      </c>
      <c r="D486" s="133">
        <v>5</v>
      </c>
      <c r="E486" s="115" t="s">
        <v>360</v>
      </c>
      <c r="F486" s="116" t="s">
        <v>193</v>
      </c>
      <c r="G486" s="113">
        <v>2282.8000000000002</v>
      </c>
    </row>
    <row r="487" spans="1:7" ht="63" x14ac:dyDescent="0.25">
      <c r="A487" s="131" t="s">
        <v>361</v>
      </c>
      <c r="B487" s="132">
        <v>917</v>
      </c>
      <c r="C487" s="133">
        <v>4</v>
      </c>
      <c r="D487" s="133">
        <v>5</v>
      </c>
      <c r="E487" s="115" t="s">
        <v>362</v>
      </c>
      <c r="F487" s="116" t="s">
        <v>193</v>
      </c>
      <c r="G487" s="113">
        <v>2282.8000000000002</v>
      </c>
    </row>
    <row r="488" spans="1:7" ht="31.5" x14ac:dyDescent="0.25">
      <c r="A488" s="131" t="s">
        <v>200</v>
      </c>
      <c r="B488" s="132">
        <v>917</v>
      </c>
      <c r="C488" s="133">
        <v>4</v>
      </c>
      <c r="D488" s="133">
        <v>5</v>
      </c>
      <c r="E488" s="115" t="s">
        <v>362</v>
      </c>
      <c r="F488" s="116" t="s">
        <v>201</v>
      </c>
      <c r="G488" s="113">
        <v>2282.8000000000002</v>
      </c>
    </row>
    <row r="489" spans="1:7" x14ac:dyDescent="0.25">
      <c r="A489" s="131" t="s">
        <v>385</v>
      </c>
      <c r="B489" s="132">
        <v>917</v>
      </c>
      <c r="C489" s="133">
        <v>4</v>
      </c>
      <c r="D489" s="133">
        <v>12</v>
      </c>
      <c r="E489" s="115" t="s">
        <v>193</v>
      </c>
      <c r="F489" s="116" t="s">
        <v>193</v>
      </c>
      <c r="G489" s="113">
        <v>50</v>
      </c>
    </row>
    <row r="490" spans="1:7" ht="47.25" x14ac:dyDescent="0.25">
      <c r="A490" s="131" t="s">
        <v>553</v>
      </c>
      <c r="B490" s="132">
        <v>917</v>
      </c>
      <c r="C490" s="133">
        <v>4</v>
      </c>
      <c r="D490" s="133">
        <v>12</v>
      </c>
      <c r="E490" s="115" t="s">
        <v>554</v>
      </c>
      <c r="F490" s="116" t="s">
        <v>193</v>
      </c>
      <c r="G490" s="113">
        <v>50</v>
      </c>
    </row>
    <row r="491" spans="1:7" ht="31.5" x14ac:dyDescent="0.25">
      <c r="A491" s="131" t="s">
        <v>600</v>
      </c>
      <c r="B491" s="132">
        <v>917</v>
      </c>
      <c r="C491" s="133">
        <v>4</v>
      </c>
      <c r="D491" s="133">
        <v>12</v>
      </c>
      <c r="E491" s="115" t="s">
        <v>601</v>
      </c>
      <c r="F491" s="116" t="s">
        <v>193</v>
      </c>
      <c r="G491" s="113">
        <v>50</v>
      </c>
    </row>
    <row r="492" spans="1:7" ht="31.5" x14ac:dyDescent="0.25">
      <c r="A492" s="131" t="s">
        <v>602</v>
      </c>
      <c r="B492" s="132">
        <v>917</v>
      </c>
      <c r="C492" s="133">
        <v>4</v>
      </c>
      <c r="D492" s="133">
        <v>12</v>
      </c>
      <c r="E492" s="115" t="s">
        <v>603</v>
      </c>
      <c r="F492" s="116" t="s">
        <v>193</v>
      </c>
      <c r="G492" s="113">
        <v>45</v>
      </c>
    </row>
    <row r="493" spans="1:7" ht="31.5" x14ac:dyDescent="0.25">
      <c r="A493" s="131" t="s">
        <v>604</v>
      </c>
      <c r="B493" s="132">
        <v>917</v>
      </c>
      <c r="C493" s="133">
        <v>4</v>
      </c>
      <c r="D493" s="133">
        <v>12</v>
      </c>
      <c r="E493" s="115" t="s">
        <v>605</v>
      </c>
      <c r="F493" s="116" t="s">
        <v>193</v>
      </c>
      <c r="G493" s="113">
        <v>20</v>
      </c>
    </row>
    <row r="494" spans="1:7" ht="31.5" x14ac:dyDescent="0.25">
      <c r="A494" s="131" t="s">
        <v>200</v>
      </c>
      <c r="B494" s="132">
        <v>917</v>
      </c>
      <c r="C494" s="133">
        <v>4</v>
      </c>
      <c r="D494" s="133">
        <v>12</v>
      </c>
      <c r="E494" s="115" t="s">
        <v>605</v>
      </c>
      <c r="F494" s="116" t="s">
        <v>201</v>
      </c>
      <c r="G494" s="113">
        <v>20</v>
      </c>
    </row>
    <row r="495" spans="1:7" ht="31.5" x14ac:dyDescent="0.25">
      <c r="A495" s="131" t="s">
        <v>606</v>
      </c>
      <c r="B495" s="132">
        <v>917</v>
      </c>
      <c r="C495" s="133">
        <v>4</v>
      </c>
      <c r="D495" s="133">
        <v>12</v>
      </c>
      <c r="E495" s="115" t="s">
        <v>607</v>
      </c>
      <c r="F495" s="116" t="s">
        <v>193</v>
      </c>
      <c r="G495" s="113">
        <v>25</v>
      </c>
    </row>
    <row r="496" spans="1:7" ht="31.5" x14ac:dyDescent="0.25">
      <c r="A496" s="131" t="s">
        <v>200</v>
      </c>
      <c r="B496" s="132">
        <v>917</v>
      </c>
      <c r="C496" s="133">
        <v>4</v>
      </c>
      <c r="D496" s="133">
        <v>12</v>
      </c>
      <c r="E496" s="115" t="s">
        <v>607</v>
      </c>
      <c r="F496" s="116" t="s">
        <v>201</v>
      </c>
      <c r="G496" s="113">
        <v>25</v>
      </c>
    </row>
    <row r="497" spans="1:7" ht="47.25" x14ac:dyDescent="0.25">
      <c r="A497" s="131" t="s">
        <v>608</v>
      </c>
      <c r="B497" s="132">
        <v>917</v>
      </c>
      <c r="C497" s="133">
        <v>4</v>
      </c>
      <c r="D497" s="133">
        <v>12</v>
      </c>
      <c r="E497" s="115" t="s">
        <v>609</v>
      </c>
      <c r="F497" s="116" t="s">
        <v>193</v>
      </c>
      <c r="G497" s="113">
        <v>5</v>
      </c>
    </row>
    <row r="498" spans="1:7" ht="31.5" x14ac:dyDescent="0.25">
      <c r="A498" s="131" t="s">
        <v>610</v>
      </c>
      <c r="B498" s="132">
        <v>917</v>
      </c>
      <c r="C498" s="133">
        <v>4</v>
      </c>
      <c r="D498" s="133">
        <v>12</v>
      </c>
      <c r="E498" s="115" t="s">
        <v>611</v>
      </c>
      <c r="F498" s="116" t="s">
        <v>193</v>
      </c>
      <c r="G498" s="113">
        <v>5</v>
      </c>
    </row>
    <row r="499" spans="1:7" ht="31.5" x14ac:dyDescent="0.25">
      <c r="A499" s="131" t="s">
        <v>200</v>
      </c>
      <c r="B499" s="132">
        <v>917</v>
      </c>
      <c r="C499" s="133">
        <v>4</v>
      </c>
      <c r="D499" s="133">
        <v>12</v>
      </c>
      <c r="E499" s="115" t="s">
        <v>611</v>
      </c>
      <c r="F499" s="116" t="s">
        <v>201</v>
      </c>
      <c r="G499" s="113">
        <v>5</v>
      </c>
    </row>
    <row r="500" spans="1:7" x14ac:dyDescent="0.25">
      <c r="A500" s="131" t="s">
        <v>705</v>
      </c>
      <c r="B500" s="132">
        <v>917</v>
      </c>
      <c r="C500" s="133">
        <v>7</v>
      </c>
      <c r="D500" s="133">
        <v>0</v>
      </c>
      <c r="E500" s="115" t="s">
        <v>193</v>
      </c>
      <c r="F500" s="116" t="s">
        <v>193</v>
      </c>
      <c r="G500" s="113">
        <v>407.5</v>
      </c>
    </row>
    <row r="501" spans="1:7" ht="31.5" x14ac:dyDescent="0.25">
      <c r="A501" s="131" t="s">
        <v>207</v>
      </c>
      <c r="B501" s="132">
        <v>917</v>
      </c>
      <c r="C501" s="133">
        <v>7</v>
      </c>
      <c r="D501" s="133">
        <v>5</v>
      </c>
      <c r="E501" s="115" t="s">
        <v>193</v>
      </c>
      <c r="F501" s="116" t="s">
        <v>193</v>
      </c>
      <c r="G501" s="113">
        <v>157.5</v>
      </c>
    </row>
    <row r="502" spans="1:7" ht="31.5" x14ac:dyDescent="0.25">
      <c r="A502" s="131" t="s">
        <v>459</v>
      </c>
      <c r="B502" s="132">
        <v>917</v>
      </c>
      <c r="C502" s="133">
        <v>7</v>
      </c>
      <c r="D502" s="133">
        <v>5</v>
      </c>
      <c r="E502" s="115" t="s">
        <v>460</v>
      </c>
      <c r="F502" s="116" t="s">
        <v>193</v>
      </c>
      <c r="G502" s="113">
        <v>157.5</v>
      </c>
    </row>
    <row r="503" spans="1:7" ht="31.5" x14ac:dyDescent="0.25">
      <c r="A503" s="131" t="s">
        <v>461</v>
      </c>
      <c r="B503" s="132">
        <v>917</v>
      </c>
      <c r="C503" s="133">
        <v>7</v>
      </c>
      <c r="D503" s="133">
        <v>5</v>
      </c>
      <c r="E503" s="115" t="s">
        <v>462</v>
      </c>
      <c r="F503" s="116" t="s">
        <v>193</v>
      </c>
      <c r="G503" s="113">
        <v>157.5</v>
      </c>
    </row>
    <row r="504" spans="1:7" ht="47.25" x14ac:dyDescent="0.25">
      <c r="A504" s="131" t="s">
        <v>463</v>
      </c>
      <c r="B504" s="132">
        <v>917</v>
      </c>
      <c r="C504" s="133">
        <v>7</v>
      </c>
      <c r="D504" s="133">
        <v>5</v>
      </c>
      <c r="E504" s="115" t="s">
        <v>464</v>
      </c>
      <c r="F504" s="116" t="s">
        <v>193</v>
      </c>
      <c r="G504" s="113">
        <v>155.1</v>
      </c>
    </row>
    <row r="505" spans="1:7" ht="31.5" x14ac:dyDescent="0.25">
      <c r="A505" s="131" t="s">
        <v>467</v>
      </c>
      <c r="B505" s="132">
        <v>917</v>
      </c>
      <c r="C505" s="133">
        <v>7</v>
      </c>
      <c r="D505" s="133">
        <v>5</v>
      </c>
      <c r="E505" s="115" t="s">
        <v>468</v>
      </c>
      <c r="F505" s="116" t="s">
        <v>193</v>
      </c>
      <c r="G505" s="113">
        <v>144.1</v>
      </c>
    </row>
    <row r="506" spans="1:7" ht="31.5" x14ac:dyDescent="0.25">
      <c r="A506" s="131" t="s">
        <v>200</v>
      </c>
      <c r="B506" s="132">
        <v>917</v>
      </c>
      <c r="C506" s="133">
        <v>7</v>
      </c>
      <c r="D506" s="133">
        <v>5</v>
      </c>
      <c r="E506" s="115" t="s">
        <v>468</v>
      </c>
      <c r="F506" s="116" t="s">
        <v>201</v>
      </c>
      <c r="G506" s="113">
        <v>144.1</v>
      </c>
    </row>
    <row r="507" spans="1:7" ht="47.25" x14ac:dyDescent="0.25">
      <c r="A507" s="131" t="s">
        <v>469</v>
      </c>
      <c r="B507" s="132">
        <v>917</v>
      </c>
      <c r="C507" s="133">
        <v>7</v>
      </c>
      <c r="D507" s="133">
        <v>5</v>
      </c>
      <c r="E507" s="115" t="s">
        <v>470</v>
      </c>
      <c r="F507" s="116" t="s">
        <v>193</v>
      </c>
      <c r="G507" s="113">
        <v>11</v>
      </c>
    </row>
    <row r="508" spans="1:7" ht="31.5" x14ac:dyDescent="0.25">
      <c r="A508" s="131" t="s">
        <v>200</v>
      </c>
      <c r="B508" s="132">
        <v>917</v>
      </c>
      <c r="C508" s="133">
        <v>7</v>
      </c>
      <c r="D508" s="133">
        <v>5</v>
      </c>
      <c r="E508" s="115" t="s">
        <v>470</v>
      </c>
      <c r="F508" s="116" t="s">
        <v>201</v>
      </c>
      <c r="G508" s="113">
        <v>11</v>
      </c>
    </row>
    <row r="509" spans="1:7" ht="31.5" x14ac:dyDescent="0.25">
      <c r="A509" s="131" t="s">
        <v>490</v>
      </c>
      <c r="B509" s="132">
        <v>917</v>
      </c>
      <c r="C509" s="133">
        <v>7</v>
      </c>
      <c r="D509" s="133">
        <v>5</v>
      </c>
      <c r="E509" s="115" t="s">
        <v>491</v>
      </c>
      <c r="F509" s="116" t="s">
        <v>193</v>
      </c>
      <c r="G509" s="113">
        <v>2.4</v>
      </c>
    </row>
    <row r="510" spans="1:7" ht="15" customHeight="1" x14ac:dyDescent="0.25">
      <c r="A510" s="131" t="s">
        <v>206</v>
      </c>
      <c r="B510" s="132">
        <v>917</v>
      </c>
      <c r="C510" s="133">
        <v>7</v>
      </c>
      <c r="D510" s="133">
        <v>5</v>
      </c>
      <c r="E510" s="115" t="s">
        <v>805</v>
      </c>
      <c r="F510" s="116" t="s">
        <v>193</v>
      </c>
      <c r="G510" s="113">
        <v>2.4</v>
      </c>
    </row>
    <row r="511" spans="1:7" ht="31.5" x14ac:dyDescent="0.25">
      <c r="A511" s="131" t="s">
        <v>200</v>
      </c>
      <c r="B511" s="132">
        <v>917</v>
      </c>
      <c r="C511" s="133">
        <v>7</v>
      </c>
      <c r="D511" s="133">
        <v>5</v>
      </c>
      <c r="E511" s="115" t="s">
        <v>805</v>
      </c>
      <c r="F511" s="116" t="s">
        <v>201</v>
      </c>
      <c r="G511" s="113">
        <v>2.4</v>
      </c>
    </row>
    <row r="512" spans="1:7" x14ac:dyDescent="0.25">
      <c r="A512" s="131" t="s">
        <v>291</v>
      </c>
      <c r="B512" s="132">
        <v>917</v>
      </c>
      <c r="C512" s="133">
        <v>7</v>
      </c>
      <c r="D512" s="133">
        <v>7</v>
      </c>
      <c r="E512" s="115" t="s">
        <v>193</v>
      </c>
      <c r="F512" s="116" t="s">
        <v>193</v>
      </c>
      <c r="G512" s="113">
        <v>250</v>
      </c>
    </row>
    <row r="513" spans="1:7" ht="47.25" x14ac:dyDescent="0.25">
      <c r="A513" s="131" t="s">
        <v>553</v>
      </c>
      <c r="B513" s="132">
        <v>917</v>
      </c>
      <c r="C513" s="133">
        <v>7</v>
      </c>
      <c r="D513" s="133">
        <v>7</v>
      </c>
      <c r="E513" s="115" t="s">
        <v>554</v>
      </c>
      <c r="F513" s="116" t="s">
        <v>193</v>
      </c>
      <c r="G513" s="113">
        <v>250</v>
      </c>
    </row>
    <row r="514" spans="1:7" ht="31.5" x14ac:dyDescent="0.25">
      <c r="A514" s="131" t="s">
        <v>555</v>
      </c>
      <c r="B514" s="132">
        <v>917</v>
      </c>
      <c r="C514" s="133">
        <v>7</v>
      </c>
      <c r="D514" s="133">
        <v>7</v>
      </c>
      <c r="E514" s="115" t="s">
        <v>556</v>
      </c>
      <c r="F514" s="116" t="s">
        <v>193</v>
      </c>
      <c r="G514" s="113">
        <v>166</v>
      </c>
    </row>
    <row r="515" spans="1:7" ht="47.25" x14ac:dyDescent="0.25">
      <c r="A515" s="131" t="s">
        <v>557</v>
      </c>
      <c r="B515" s="132">
        <v>917</v>
      </c>
      <c r="C515" s="133">
        <v>7</v>
      </c>
      <c r="D515" s="133">
        <v>7</v>
      </c>
      <c r="E515" s="115" t="s">
        <v>558</v>
      </c>
      <c r="F515" s="116" t="s">
        <v>193</v>
      </c>
      <c r="G515" s="113">
        <v>166</v>
      </c>
    </row>
    <row r="516" spans="1:7" ht="47.25" x14ac:dyDescent="0.25">
      <c r="A516" s="131" t="s">
        <v>559</v>
      </c>
      <c r="B516" s="132">
        <v>917</v>
      </c>
      <c r="C516" s="133">
        <v>7</v>
      </c>
      <c r="D516" s="133">
        <v>7</v>
      </c>
      <c r="E516" s="115" t="s">
        <v>560</v>
      </c>
      <c r="F516" s="116" t="s">
        <v>193</v>
      </c>
      <c r="G516" s="113">
        <v>146</v>
      </c>
    </row>
    <row r="517" spans="1:7" ht="31.5" x14ac:dyDescent="0.25">
      <c r="A517" s="131" t="s">
        <v>200</v>
      </c>
      <c r="B517" s="132">
        <v>917</v>
      </c>
      <c r="C517" s="133">
        <v>7</v>
      </c>
      <c r="D517" s="133">
        <v>7</v>
      </c>
      <c r="E517" s="115" t="s">
        <v>560</v>
      </c>
      <c r="F517" s="116" t="s">
        <v>201</v>
      </c>
      <c r="G517" s="113">
        <v>146</v>
      </c>
    </row>
    <row r="518" spans="1:7" ht="47.25" x14ac:dyDescent="0.25">
      <c r="A518" s="131" t="s">
        <v>561</v>
      </c>
      <c r="B518" s="132">
        <v>917</v>
      </c>
      <c r="C518" s="133">
        <v>7</v>
      </c>
      <c r="D518" s="133">
        <v>7</v>
      </c>
      <c r="E518" s="115" t="s">
        <v>562</v>
      </c>
      <c r="F518" s="116" t="s">
        <v>193</v>
      </c>
      <c r="G518" s="113">
        <v>20</v>
      </c>
    </row>
    <row r="519" spans="1:7" ht="31.5" x14ac:dyDescent="0.25">
      <c r="A519" s="131" t="s">
        <v>200</v>
      </c>
      <c r="B519" s="132">
        <v>917</v>
      </c>
      <c r="C519" s="133">
        <v>7</v>
      </c>
      <c r="D519" s="133">
        <v>7</v>
      </c>
      <c r="E519" s="115" t="s">
        <v>562</v>
      </c>
      <c r="F519" s="116" t="s">
        <v>201</v>
      </c>
      <c r="G519" s="113">
        <v>20</v>
      </c>
    </row>
    <row r="520" spans="1:7" ht="63" x14ac:dyDescent="0.25">
      <c r="A520" s="131" t="s">
        <v>592</v>
      </c>
      <c r="B520" s="132">
        <v>917</v>
      </c>
      <c r="C520" s="133">
        <v>7</v>
      </c>
      <c r="D520" s="133">
        <v>7</v>
      </c>
      <c r="E520" s="115" t="s">
        <v>593</v>
      </c>
      <c r="F520" s="116" t="s">
        <v>193</v>
      </c>
      <c r="G520" s="113">
        <v>84</v>
      </c>
    </row>
    <row r="521" spans="1:7" ht="47.25" x14ac:dyDescent="0.25">
      <c r="A521" s="131" t="s">
        <v>594</v>
      </c>
      <c r="B521" s="132">
        <v>917</v>
      </c>
      <c r="C521" s="133">
        <v>7</v>
      </c>
      <c r="D521" s="133">
        <v>7</v>
      </c>
      <c r="E521" s="115" t="s">
        <v>595</v>
      </c>
      <c r="F521" s="116" t="s">
        <v>193</v>
      </c>
      <c r="G521" s="113">
        <v>84</v>
      </c>
    </row>
    <row r="522" spans="1:7" ht="31.5" x14ac:dyDescent="0.25">
      <c r="A522" s="131" t="s">
        <v>596</v>
      </c>
      <c r="B522" s="132">
        <v>917</v>
      </c>
      <c r="C522" s="133">
        <v>7</v>
      </c>
      <c r="D522" s="133">
        <v>7</v>
      </c>
      <c r="E522" s="115" t="s">
        <v>597</v>
      </c>
      <c r="F522" s="116" t="s">
        <v>193</v>
      </c>
      <c r="G522" s="113">
        <v>54</v>
      </c>
    </row>
    <row r="523" spans="1:7" ht="31.5" x14ac:dyDescent="0.25">
      <c r="A523" s="131" t="s">
        <v>200</v>
      </c>
      <c r="B523" s="132">
        <v>917</v>
      </c>
      <c r="C523" s="133">
        <v>7</v>
      </c>
      <c r="D523" s="133">
        <v>7</v>
      </c>
      <c r="E523" s="115" t="s">
        <v>597</v>
      </c>
      <c r="F523" s="116" t="s">
        <v>201</v>
      </c>
      <c r="G523" s="113">
        <v>54</v>
      </c>
    </row>
    <row r="524" spans="1:7" ht="31.5" x14ac:dyDescent="0.25">
      <c r="A524" s="131" t="s">
        <v>598</v>
      </c>
      <c r="B524" s="132">
        <v>917</v>
      </c>
      <c r="C524" s="133">
        <v>7</v>
      </c>
      <c r="D524" s="133">
        <v>7</v>
      </c>
      <c r="E524" s="115" t="s">
        <v>599</v>
      </c>
      <c r="F524" s="116" t="s">
        <v>193</v>
      </c>
      <c r="G524" s="113">
        <v>30</v>
      </c>
    </row>
    <row r="525" spans="1:7" ht="31.5" x14ac:dyDescent="0.25">
      <c r="A525" s="131" t="s">
        <v>200</v>
      </c>
      <c r="B525" s="132">
        <v>917</v>
      </c>
      <c r="C525" s="133">
        <v>7</v>
      </c>
      <c r="D525" s="133">
        <v>7</v>
      </c>
      <c r="E525" s="115" t="s">
        <v>599</v>
      </c>
      <c r="F525" s="116" t="s">
        <v>201</v>
      </c>
      <c r="G525" s="113">
        <v>30</v>
      </c>
    </row>
    <row r="526" spans="1:7" x14ac:dyDescent="0.25">
      <c r="A526" s="131" t="s">
        <v>720</v>
      </c>
      <c r="B526" s="132">
        <v>917</v>
      </c>
      <c r="C526" s="133">
        <v>9</v>
      </c>
      <c r="D526" s="133">
        <v>0</v>
      </c>
      <c r="E526" s="115" t="s">
        <v>193</v>
      </c>
      <c r="F526" s="116" t="s">
        <v>193</v>
      </c>
      <c r="G526" s="113">
        <v>138.19999999999999</v>
      </c>
    </row>
    <row r="527" spans="1:7" x14ac:dyDescent="0.25">
      <c r="A527" s="131" t="s">
        <v>618</v>
      </c>
      <c r="B527" s="132">
        <v>917</v>
      </c>
      <c r="C527" s="133">
        <v>9</v>
      </c>
      <c r="D527" s="133">
        <v>9</v>
      </c>
      <c r="E527" s="115" t="s">
        <v>193</v>
      </c>
      <c r="F527" s="116" t="s">
        <v>193</v>
      </c>
      <c r="G527" s="113">
        <v>138.19999999999999</v>
      </c>
    </row>
    <row r="528" spans="1:7" ht="31.5" x14ac:dyDescent="0.25">
      <c r="A528" s="131" t="s">
        <v>612</v>
      </c>
      <c r="B528" s="132">
        <v>917</v>
      </c>
      <c r="C528" s="133">
        <v>9</v>
      </c>
      <c r="D528" s="133">
        <v>9</v>
      </c>
      <c r="E528" s="115" t="s">
        <v>613</v>
      </c>
      <c r="F528" s="116" t="s">
        <v>193</v>
      </c>
      <c r="G528" s="113">
        <v>138.19999999999999</v>
      </c>
    </row>
    <row r="529" spans="1:7" ht="47.25" x14ac:dyDescent="0.25">
      <c r="A529" s="131" t="s">
        <v>614</v>
      </c>
      <c r="B529" s="132">
        <v>917</v>
      </c>
      <c r="C529" s="133">
        <v>9</v>
      </c>
      <c r="D529" s="133">
        <v>9</v>
      </c>
      <c r="E529" s="115" t="s">
        <v>615</v>
      </c>
      <c r="F529" s="116" t="s">
        <v>193</v>
      </c>
      <c r="G529" s="113">
        <v>138.19999999999999</v>
      </c>
    </row>
    <row r="530" spans="1:7" ht="47.25" x14ac:dyDescent="0.25">
      <c r="A530" s="131" t="s">
        <v>616</v>
      </c>
      <c r="B530" s="132">
        <v>917</v>
      </c>
      <c r="C530" s="133">
        <v>9</v>
      </c>
      <c r="D530" s="133">
        <v>9</v>
      </c>
      <c r="E530" s="115" t="s">
        <v>617</v>
      </c>
      <c r="F530" s="116" t="s">
        <v>193</v>
      </c>
      <c r="G530" s="113">
        <v>63.2</v>
      </c>
    </row>
    <row r="531" spans="1:7" x14ac:dyDescent="0.25">
      <c r="A531" s="131" t="s">
        <v>245</v>
      </c>
      <c r="B531" s="132">
        <v>917</v>
      </c>
      <c r="C531" s="133">
        <v>9</v>
      </c>
      <c r="D531" s="133">
        <v>9</v>
      </c>
      <c r="E531" s="115" t="s">
        <v>617</v>
      </c>
      <c r="F531" s="116" t="s">
        <v>246</v>
      </c>
      <c r="G531" s="113">
        <v>63.2</v>
      </c>
    </row>
    <row r="532" spans="1:7" ht="31.5" x14ac:dyDescent="0.25">
      <c r="A532" s="131" t="s">
        <v>619</v>
      </c>
      <c r="B532" s="132">
        <v>917</v>
      </c>
      <c r="C532" s="133">
        <v>9</v>
      </c>
      <c r="D532" s="133">
        <v>9</v>
      </c>
      <c r="E532" s="115" t="s">
        <v>620</v>
      </c>
      <c r="F532" s="116" t="s">
        <v>193</v>
      </c>
      <c r="G532" s="113">
        <v>25</v>
      </c>
    </row>
    <row r="533" spans="1:7" ht="31.5" x14ac:dyDescent="0.25">
      <c r="A533" s="131" t="s">
        <v>200</v>
      </c>
      <c r="B533" s="132">
        <v>917</v>
      </c>
      <c r="C533" s="133">
        <v>9</v>
      </c>
      <c r="D533" s="133">
        <v>9</v>
      </c>
      <c r="E533" s="115" t="s">
        <v>620</v>
      </c>
      <c r="F533" s="116" t="s">
        <v>201</v>
      </c>
      <c r="G533" s="113">
        <v>25</v>
      </c>
    </row>
    <row r="534" spans="1:7" ht="31.5" x14ac:dyDescent="0.25">
      <c r="A534" s="131" t="s">
        <v>621</v>
      </c>
      <c r="B534" s="132">
        <v>917</v>
      </c>
      <c r="C534" s="133">
        <v>9</v>
      </c>
      <c r="D534" s="133">
        <v>9</v>
      </c>
      <c r="E534" s="115" t="s">
        <v>622</v>
      </c>
      <c r="F534" s="116" t="s">
        <v>193</v>
      </c>
      <c r="G534" s="113">
        <v>50</v>
      </c>
    </row>
    <row r="535" spans="1:7" ht="31.5" x14ac:dyDescent="0.25">
      <c r="A535" s="131" t="s">
        <v>200</v>
      </c>
      <c r="B535" s="132">
        <v>917</v>
      </c>
      <c r="C535" s="133">
        <v>9</v>
      </c>
      <c r="D535" s="133">
        <v>9</v>
      </c>
      <c r="E535" s="115" t="s">
        <v>622</v>
      </c>
      <c r="F535" s="116" t="s">
        <v>201</v>
      </c>
      <c r="G535" s="113">
        <v>50</v>
      </c>
    </row>
    <row r="536" spans="1:7" x14ac:dyDescent="0.25">
      <c r="A536" s="131" t="s">
        <v>708</v>
      </c>
      <c r="B536" s="132">
        <v>917</v>
      </c>
      <c r="C536" s="133">
        <v>10</v>
      </c>
      <c r="D536" s="133">
        <v>0</v>
      </c>
      <c r="E536" s="115" t="s">
        <v>193</v>
      </c>
      <c r="F536" s="116" t="s">
        <v>193</v>
      </c>
      <c r="G536" s="113">
        <v>9713.7999999999993</v>
      </c>
    </row>
    <row r="537" spans="1:7" x14ac:dyDescent="0.25">
      <c r="A537" s="131" t="s">
        <v>475</v>
      </c>
      <c r="B537" s="132">
        <v>917</v>
      </c>
      <c r="C537" s="133">
        <v>10</v>
      </c>
      <c r="D537" s="133">
        <v>1</v>
      </c>
      <c r="E537" s="115" t="s">
        <v>193</v>
      </c>
      <c r="F537" s="116" t="s">
        <v>193</v>
      </c>
      <c r="G537" s="113">
        <v>7285.3</v>
      </c>
    </row>
    <row r="538" spans="1:7" ht="31.5" x14ac:dyDescent="0.25">
      <c r="A538" s="131" t="s">
        <v>459</v>
      </c>
      <c r="B538" s="132">
        <v>917</v>
      </c>
      <c r="C538" s="133">
        <v>10</v>
      </c>
      <c r="D538" s="133">
        <v>1</v>
      </c>
      <c r="E538" s="115" t="s">
        <v>460</v>
      </c>
      <c r="F538" s="116" t="s">
        <v>193</v>
      </c>
      <c r="G538" s="113">
        <v>7285.3</v>
      </c>
    </row>
    <row r="539" spans="1:7" ht="31.5" x14ac:dyDescent="0.25">
      <c r="A539" s="131" t="s">
        <v>461</v>
      </c>
      <c r="B539" s="132">
        <v>917</v>
      </c>
      <c r="C539" s="133">
        <v>10</v>
      </c>
      <c r="D539" s="133">
        <v>1</v>
      </c>
      <c r="E539" s="115" t="s">
        <v>462</v>
      </c>
      <c r="F539" s="116" t="s">
        <v>193</v>
      </c>
      <c r="G539" s="113">
        <v>7285.3</v>
      </c>
    </row>
    <row r="540" spans="1:7" ht="31.5" x14ac:dyDescent="0.25">
      <c r="A540" s="131" t="s">
        <v>471</v>
      </c>
      <c r="B540" s="132">
        <v>917</v>
      </c>
      <c r="C540" s="133">
        <v>10</v>
      </c>
      <c r="D540" s="133">
        <v>1</v>
      </c>
      <c r="E540" s="115" t="s">
        <v>472</v>
      </c>
      <c r="F540" s="116" t="s">
        <v>193</v>
      </c>
      <c r="G540" s="113">
        <v>7285.3</v>
      </c>
    </row>
    <row r="541" spans="1:7" ht="94.5" x14ac:dyDescent="0.25">
      <c r="A541" s="131" t="s">
        <v>473</v>
      </c>
      <c r="B541" s="132">
        <v>917</v>
      </c>
      <c r="C541" s="133">
        <v>10</v>
      </c>
      <c r="D541" s="133">
        <v>1</v>
      </c>
      <c r="E541" s="115" t="s">
        <v>474</v>
      </c>
      <c r="F541" s="116" t="s">
        <v>193</v>
      </c>
      <c r="G541" s="113">
        <v>7285.3</v>
      </c>
    </row>
    <row r="542" spans="1:7" x14ac:dyDescent="0.25">
      <c r="A542" s="131" t="s">
        <v>245</v>
      </c>
      <c r="B542" s="132">
        <v>917</v>
      </c>
      <c r="C542" s="133">
        <v>10</v>
      </c>
      <c r="D542" s="133">
        <v>1</v>
      </c>
      <c r="E542" s="115" t="s">
        <v>474</v>
      </c>
      <c r="F542" s="116" t="s">
        <v>246</v>
      </c>
      <c r="G542" s="113">
        <v>7285.3</v>
      </c>
    </row>
    <row r="543" spans="1:7" x14ac:dyDescent="0.25">
      <c r="A543" s="131" t="s">
        <v>384</v>
      </c>
      <c r="B543" s="132">
        <v>917</v>
      </c>
      <c r="C543" s="133">
        <v>10</v>
      </c>
      <c r="D543" s="133">
        <v>3</v>
      </c>
      <c r="E543" s="115" t="s">
        <v>193</v>
      </c>
      <c r="F543" s="116" t="s">
        <v>193</v>
      </c>
      <c r="G543" s="113">
        <v>2228.5</v>
      </c>
    </row>
    <row r="544" spans="1:7" ht="47.25" x14ac:dyDescent="0.25">
      <c r="A544" s="131" t="s">
        <v>553</v>
      </c>
      <c r="B544" s="132">
        <v>917</v>
      </c>
      <c r="C544" s="133">
        <v>10</v>
      </c>
      <c r="D544" s="133">
        <v>3</v>
      </c>
      <c r="E544" s="115" t="s">
        <v>554</v>
      </c>
      <c r="F544" s="116" t="s">
        <v>193</v>
      </c>
      <c r="G544" s="113">
        <v>2228.5</v>
      </c>
    </row>
    <row r="545" spans="1:7" x14ac:dyDescent="0.25">
      <c r="A545" s="131" t="s">
        <v>584</v>
      </c>
      <c r="B545" s="132">
        <v>917</v>
      </c>
      <c r="C545" s="133">
        <v>10</v>
      </c>
      <c r="D545" s="133">
        <v>3</v>
      </c>
      <c r="E545" s="115" t="s">
        <v>585</v>
      </c>
      <c r="F545" s="116" t="s">
        <v>193</v>
      </c>
      <c r="G545" s="113">
        <v>2228.5</v>
      </c>
    </row>
    <row r="546" spans="1:7" ht="31.5" x14ac:dyDescent="0.25">
      <c r="A546" s="131" t="s">
        <v>586</v>
      </c>
      <c r="B546" s="132">
        <v>917</v>
      </c>
      <c r="C546" s="133">
        <v>10</v>
      </c>
      <c r="D546" s="133">
        <v>3</v>
      </c>
      <c r="E546" s="115" t="s">
        <v>587</v>
      </c>
      <c r="F546" s="116" t="s">
        <v>193</v>
      </c>
      <c r="G546" s="113">
        <v>2228.5</v>
      </c>
    </row>
    <row r="547" spans="1:7" ht="47.25" x14ac:dyDescent="0.25">
      <c r="A547" s="131" t="s">
        <v>588</v>
      </c>
      <c r="B547" s="132">
        <v>917</v>
      </c>
      <c r="C547" s="133">
        <v>10</v>
      </c>
      <c r="D547" s="133">
        <v>3</v>
      </c>
      <c r="E547" s="115" t="s">
        <v>589</v>
      </c>
      <c r="F547" s="116" t="s">
        <v>193</v>
      </c>
      <c r="G547" s="113">
        <v>17</v>
      </c>
    </row>
    <row r="548" spans="1:7" x14ac:dyDescent="0.25">
      <c r="A548" s="131" t="s">
        <v>245</v>
      </c>
      <c r="B548" s="132">
        <v>917</v>
      </c>
      <c r="C548" s="133">
        <v>10</v>
      </c>
      <c r="D548" s="133">
        <v>3</v>
      </c>
      <c r="E548" s="115" t="s">
        <v>589</v>
      </c>
      <c r="F548" s="116" t="s">
        <v>246</v>
      </c>
      <c r="G548" s="113">
        <v>17</v>
      </c>
    </row>
    <row r="549" spans="1:7" ht="31.5" x14ac:dyDescent="0.25">
      <c r="A549" s="131" t="s">
        <v>590</v>
      </c>
      <c r="B549" s="132">
        <v>917</v>
      </c>
      <c r="C549" s="133">
        <v>10</v>
      </c>
      <c r="D549" s="133">
        <v>3</v>
      </c>
      <c r="E549" s="115" t="s">
        <v>591</v>
      </c>
      <c r="F549" s="116" t="s">
        <v>193</v>
      </c>
      <c r="G549" s="113">
        <v>2211.5</v>
      </c>
    </row>
    <row r="550" spans="1:7" x14ac:dyDescent="0.25">
      <c r="A550" s="131" t="s">
        <v>245</v>
      </c>
      <c r="B550" s="132">
        <v>917</v>
      </c>
      <c r="C550" s="133">
        <v>10</v>
      </c>
      <c r="D550" s="133">
        <v>3</v>
      </c>
      <c r="E550" s="115" t="s">
        <v>591</v>
      </c>
      <c r="F550" s="116" t="s">
        <v>246</v>
      </c>
      <c r="G550" s="113">
        <v>2211.5</v>
      </c>
    </row>
    <row r="551" spans="1:7" x14ac:dyDescent="0.25">
      <c r="A551" s="131" t="s">
        <v>635</v>
      </c>
      <c r="B551" s="132">
        <v>917</v>
      </c>
      <c r="C551" s="133">
        <v>10</v>
      </c>
      <c r="D551" s="133">
        <v>6</v>
      </c>
      <c r="E551" s="115" t="s">
        <v>193</v>
      </c>
      <c r="F551" s="116" t="s">
        <v>193</v>
      </c>
      <c r="G551" s="113">
        <v>200</v>
      </c>
    </row>
    <row r="552" spans="1:7" ht="31.5" x14ac:dyDescent="0.25">
      <c r="A552" s="131" t="s">
        <v>623</v>
      </c>
      <c r="B552" s="132">
        <v>917</v>
      </c>
      <c r="C552" s="133">
        <v>10</v>
      </c>
      <c r="D552" s="133">
        <v>6</v>
      </c>
      <c r="E552" s="115" t="s">
        <v>624</v>
      </c>
      <c r="F552" s="116" t="s">
        <v>193</v>
      </c>
      <c r="G552" s="113">
        <v>200</v>
      </c>
    </row>
    <row r="553" spans="1:7" ht="47.25" x14ac:dyDescent="0.25">
      <c r="A553" s="131" t="s">
        <v>625</v>
      </c>
      <c r="B553" s="132">
        <v>917</v>
      </c>
      <c r="C553" s="133">
        <v>10</v>
      </c>
      <c r="D553" s="133">
        <v>6</v>
      </c>
      <c r="E553" s="115" t="s">
        <v>626</v>
      </c>
      <c r="F553" s="116" t="s">
        <v>193</v>
      </c>
      <c r="G553" s="113">
        <v>5</v>
      </c>
    </row>
    <row r="554" spans="1:7" ht="63" x14ac:dyDescent="0.25">
      <c r="A554" s="131" t="s">
        <v>631</v>
      </c>
      <c r="B554" s="132">
        <v>917</v>
      </c>
      <c r="C554" s="133">
        <v>10</v>
      </c>
      <c r="D554" s="133">
        <v>6</v>
      </c>
      <c r="E554" s="115" t="s">
        <v>632</v>
      </c>
      <c r="F554" s="116" t="s">
        <v>193</v>
      </c>
      <c r="G554" s="113">
        <v>5</v>
      </c>
    </row>
    <row r="555" spans="1:7" ht="31.5" x14ac:dyDescent="0.25">
      <c r="A555" s="131" t="s">
        <v>633</v>
      </c>
      <c r="B555" s="132">
        <v>917</v>
      </c>
      <c r="C555" s="133">
        <v>10</v>
      </c>
      <c r="D555" s="133">
        <v>6</v>
      </c>
      <c r="E555" s="115" t="s">
        <v>634</v>
      </c>
      <c r="F555" s="116" t="s">
        <v>193</v>
      </c>
      <c r="G555" s="113">
        <v>5</v>
      </c>
    </row>
    <row r="556" spans="1:7" ht="31.5" x14ac:dyDescent="0.25">
      <c r="A556" s="131" t="s">
        <v>200</v>
      </c>
      <c r="B556" s="132">
        <v>917</v>
      </c>
      <c r="C556" s="133">
        <v>10</v>
      </c>
      <c r="D556" s="133">
        <v>6</v>
      </c>
      <c r="E556" s="115" t="s">
        <v>634</v>
      </c>
      <c r="F556" s="116" t="s">
        <v>201</v>
      </c>
      <c r="G556" s="113">
        <v>5</v>
      </c>
    </row>
    <row r="557" spans="1:7" ht="47.25" x14ac:dyDescent="0.25">
      <c r="A557" s="131" t="s">
        <v>636</v>
      </c>
      <c r="B557" s="132">
        <v>917</v>
      </c>
      <c r="C557" s="133">
        <v>10</v>
      </c>
      <c r="D557" s="133">
        <v>6</v>
      </c>
      <c r="E557" s="115" t="s">
        <v>637</v>
      </c>
      <c r="F557" s="116" t="s">
        <v>193</v>
      </c>
      <c r="G557" s="113">
        <v>195</v>
      </c>
    </row>
    <row r="558" spans="1:7" ht="31.5" x14ac:dyDescent="0.25">
      <c r="A558" s="131" t="s">
        <v>638</v>
      </c>
      <c r="B558" s="132">
        <v>917</v>
      </c>
      <c r="C558" s="133">
        <v>10</v>
      </c>
      <c r="D558" s="133">
        <v>6</v>
      </c>
      <c r="E558" s="115" t="s">
        <v>639</v>
      </c>
      <c r="F558" s="116" t="s">
        <v>193</v>
      </c>
      <c r="G558" s="113">
        <v>195</v>
      </c>
    </row>
    <row r="559" spans="1:7" ht="31.5" x14ac:dyDescent="0.25">
      <c r="A559" s="131" t="s">
        <v>644</v>
      </c>
      <c r="B559" s="132">
        <v>917</v>
      </c>
      <c r="C559" s="133">
        <v>10</v>
      </c>
      <c r="D559" s="133">
        <v>6</v>
      </c>
      <c r="E559" s="115" t="s">
        <v>645</v>
      </c>
      <c r="F559" s="116" t="s">
        <v>193</v>
      </c>
      <c r="G559" s="113">
        <v>48</v>
      </c>
    </row>
    <row r="560" spans="1:7" ht="31.5" x14ac:dyDescent="0.25">
      <c r="A560" s="131" t="s">
        <v>200</v>
      </c>
      <c r="B560" s="132">
        <v>917</v>
      </c>
      <c r="C560" s="133">
        <v>10</v>
      </c>
      <c r="D560" s="133">
        <v>6</v>
      </c>
      <c r="E560" s="115" t="s">
        <v>645</v>
      </c>
      <c r="F560" s="116" t="s">
        <v>201</v>
      </c>
      <c r="G560" s="113">
        <v>48</v>
      </c>
    </row>
    <row r="561" spans="1:7" ht="31.5" x14ac:dyDescent="0.25">
      <c r="A561" s="131" t="s">
        <v>646</v>
      </c>
      <c r="B561" s="132">
        <v>917</v>
      </c>
      <c r="C561" s="133">
        <v>10</v>
      </c>
      <c r="D561" s="133">
        <v>6</v>
      </c>
      <c r="E561" s="115" t="s">
        <v>647</v>
      </c>
      <c r="F561" s="116" t="s">
        <v>193</v>
      </c>
      <c r="G561" s="113">
        <v>39</v>
      </c>
    </row>
    <row r="562" spans="1:7" ht="31.5" x14ac:dyDescent="0.25">
      <c r="A562" s="131" t="s">
        <v>200</v>
      </c>
      <c r="B562" s="132">
        <v>917</v>
      </c>
      <c r="C562" s="133">
        <v>10</v>
      </c>
      <c r="D562" s="133">
        <v>6</v>
      </c>
      <c r="E562" s="115" t="s">
        <v>647</v>
      </c>
      <c r="F562" s="116" t="s">
        <v>201</v>
      </c>
      <c r="G562" s="113">
        <v>39</v>
      </c>
    </row>
    <row r="563" spans="1:7" x14ac:dyDescent="0.25">
      <c r="A563" s="131" t="s">
        <v>648</v>
      </c>
      <c r="B563" s="132">
        <v>917</v>
      </c>
      <c r="C563" s="133">
        <v>10</v>
      </c>
      <c r="D563" s="133">
        <v>6</v>
      </c>
      <c r="E563" s="115" t="s">
        <v>649</v>
      </c>
      <c r="F563" s="116" t="s">
        <v>193</v>
      </c>
      <c r="G563" s="113">
        <v>2</v>
      </c>
    </row>
    <row r="564" spans="1:7" ht="31.5" x14ac:dyDescent="0.25">
      <c r="A564" s="131" t="s">
        <v>200</v>
      </c>
      <c r="B564" s="132">
        <v>917</v>
      </c>
      <c r="C564" s="133">
        <v>10</v>
      </c>
      <c r="D564" s="133">
        <v>6</v>
      </c>
      <c r="E564" s="115" t="s">
        <v>649</v>
      </c>
      <c r="F564" s="116" t="s">
        <v>201</v>
      </c>
      <c r="G564" s="113">
        <v>2</v>
      </c>
    </row>
    <row r="565" spans="1:7" ht="31.5" x14ac:dyDescent="0.25">
      <c r="A565" s="131" t="s">
        <v>650</v>
      </c>
      <c r="B565" s="132">
        <v>917</v>
      </c>
      <c r="C565" s="133">
        <v>10</v>
      </c>
      <c r="D565" s="133">
        <v>6</v>
      </c>
      <c r="E565" s="115" t="s">
        <v>651</v>
      </c>
      <c r="F565" s="116" t="s">
        <v>193</v>
      </c>
      <c r="G565" s="113">
        <v>11</v>
      </c>
    </row>
    <row r="566" spans="1:7" ht="31.5" x14ac:dyDescent="0.25">
      <c r="A566" s="131" t="s">
        <v>200</v>
      </c>
      <c r="B566" s="132">
        <v>917</v>
      </c>
      <c r="C566" s="133">
        <v>10</v>
      </c>
      <c r="D566" s="133">
        <v>6</v>
      </c>
      <c r="E566" s="115" t="s">
        <v>651</v>
      </c>
      <c r="F566" s="116" t="s">
        <v>201</v>
      </c>
      <c r="G566" s="113">
        <v>11</v>
      </c>
    </row>
    <row r="567" spans="1:7" ht="63" x14ac:dyDescent="0.25">
      <c r="A567" s="131" t="s">
        <v>652</v>
      </c>
      <c r="B567" s="132">
        <v>917</v>
      </c>
      <c r="C567" s="133">
        <v>10</v>
      </c>
      <c r="D567" s="133">
        <v>6</v>
      </c>
      <c r="E567" s="115" t="s">
        <v>653</v>
      </c>
      <c r="F567" s="116" t="s">
        <v>193</v>
      </c>
      <c r="G567" s="113">
        <v>95</v>
      </c>
    </row>
    <row r="568" spans="1:7" ht="31.5" x14ac:dyDescent="0.25">
      <c r="A568" s="131" t="s">
        <v>200</v>
      </c>
      <c r="B568" s="132">
        <v>917</v>
      </c>
      <c r="C568" s="133">
        <v>10</v>
      </c>
      <c r="D568" s="133">
        <v>6</v>
      </c>
      <c r="E568" s="115" t="s">
        <v>653</v>
      </c>
      <c r="F568" s="116" t="s">
        <v>201</v>
      </c>
      <c r="G568" s="113">
        <v>95</v>
      </c>
    </row>
    <row r="569" spans="1:7" x14ac:dyDescent="0.25">
      <c r="A569" s="131" t="s">
        <v>721</v>
      </c>
      <c r="B569" s="132">
        <v>917</v>
      </c>
      <c r="C569" s="133">
        <v>11</v>
      </c>
      <c r="D569" s="133">
        <v>0</v>
      </c>
      <c r="E569" s="115" t="s">
        <v>193</v>
      </c>
      <c r="F569" s="116" t="s">
        <v>193</v>
      </c>
      <c r="G569" s="113">
        <v>1297</v>
      </c>
    </row>
    <row r="570" spans="1:7" x14ac:dyDescent="0.25">
      <c r="A570" s="131" t="s">
        <v>569</v>
      </c>
      <c r="B570" s="132">
        <v>917</v>
      </c>
      <c r="C570" s="133">
        <v>11</v>
      </c>
      <c r="D570" s="133">
        <v>1</v>
      </c>
      <c r="E570" s="115" t="s">
        <v>193</v>
      </c>
      <c r="F570" s="116" t="s">
        <v>193</v>
      </c>
      <c r="G570" s="113">
        <v>1297</v>
      </c>
    </row>
    <row r="571" spans="1:7" ht="47.25" x14ac:dyDescent="0.25">
      <c r="A571" s="131" t="s">
        <v>553</v>
      </c>
      <c r="B571" s="132">
        <v>917</v>
      </c>
      <c r="C571" s="133">
        <v>11</v>
      </c>
      <c r="D571" s="133">
        <v>1</v>
      </c>
      <c r="E571" s="115" t="s">
        <v>554</v>
      </c>
      <c r="F571" s="116" t="s">
        <v>193</v>
      </c>
      <c r="G571" s="113">
        <v>1297</v>
      </c>
    </row>
    <row r="572" spans="1:7" ht="31.5" x14ac:dyDescent="0.25">
      <c r="A572" s="131" t="s">
        <v>563</v>
      </c>
      <c r="B572" s="132">
        <v>917</v>
      </c>
      <c r="C572" s="133">
        <v>11</v>
      </c>
      <c r="D572" s="133">
        <v>1</v>
      </c>
      <c r="E572" s="115" t="s">
        <v>564</v>
      </c>
      <c r="F572" s="116" t="s">
        <v>193</v>
      </c>
      <c r="G572" s="113">
        <v>1297</v>
      </c>
    </row>
    <row r="573" spans="1:7" ht="31.5" x14ac:dyDescent="0.25">
      <c r="A573" s="131" t="s">
        <v>565</v>
      </c>
      <c r="B573" s="132">
        <v>917</v>
      </c>
      <c r="C573" s="133">
        <v>11</v>
      </c>
      <c r="D573" s="133">
        <v>1</v>
      </c>
      <c r="E573" s="115" t="s">
        <v>566</v>
      </c>
      <c r="F573" s="116" t="s">
        <v>193</v>
      </c>
      <c r="G573" s="113">
        <v>426.1</v>
      </c>
    </row>
    <row r="574" spans="1:7" ht="31.5" x14ac:dyDescent="0.25">
      <c r="A574" s="131" t="s">
        <v>567</v>
      </c>
      <c r="B574" s="132">
        <v>917</v>
      </c>
      <c r="C574" s="133">
        <v>11</v>
      </c>
      <c r="D574" s="133">
        <v>1</v>
      </c>
      <c r="E574" s="115" t="s">
        <v>568</v>
      </c>
      <c r="F574" s="116" t="s">
        <v>193</v>
      </c>
      <c r="G574" s="113">
        <v>240.1</v>
      </c>
    </row>
    <row r="575" spans="1:7" ht="31.5" x14ac:dyDescent="0.25">
      <c r="A575" s="131" t="s">
        <v>200</v>
      </c>
      <c r="B575" s="132">
        <v>917</v>
      </c>
      <c r="C575" s="133">
        <v>11</v>
      </c>
      <c r="D575" s="133">
        <v>1</v>
      </c>
      <c r="E575" s="115" t="s">
        <v>568</v>
      </c>
      <c r="F575" s="116" t="s">
        <v>201</v>
      </c>
      <c r="G575" s="113">
        <v>240.1</v>
      </c>
    </row>
    <row r="576" spans="1:7" ht="31.5" x14ac:dyDescent="0.25">
      <c r="A576" s="131" t="s">
        <v>570</v>
      </c>
      <c r="B576" s="132">
        <v>917</v>
      </c>
      <c r="C576" s="133">
        <v>11</v>
      </c>
      <c r="D576" s="133">
        <v>1</v>
      </c>
      <c r="E576" s="115" t="s">
        <v>571</v>
      </c>
      <c r="F576" s="116" t="s">
        <v>193</v>
      </c>
      <c r="G576" s="113">
        <v>6</v>
      </c>
    </row>
    <row r="577" spans="1:7" ht="31.5" x14ac:dyDescent="0.25">
      <c r="A577" s="131" t="s">
        <v>200</v>
      </c>
      <c r="B577" s="132">
        <v>917</v>
      </c>
      <c r="C577" s="133">
        <v>11</v>
      </c>
      <c r="D577" s="133">
        <v>1</v>
      </c>
      <c r="E577" s="115" t="s">
        <v>571</v>
      </c>
      <c r="F577" s="116" t="s">
        <v>201</v>
      </c>
      <c r="G577" s="113">
        <v>6</v>
      </c>
    </row>
    <row r="578" spans="1:7" ht="47.25" x14ac:dyDescent="0.25">
      <c r="A578" s="131" t="s">
        <v>572</v>
      </c>
      <c r="B578" s="132">
        <v>917</v>
      </c>
      <c r="C578" s="133">
        <v>11</v>
      </c>
      <c r="D578" s="133">
        <v>1</v>
      </c>
      <c r="E578" s="115" t="s">
        <v>573</v>
      </c>
      <c r="F578" s="116" t="s">
        <v>193</v>
      </c>
      <c r="G578" s="113">
        <v>100</v>
      </c>
    </row>
    <row r="579" spans="1:7" ht="31.5" x14ac:dyDescent="0.25">
      <c r="A579" s="131" t="s">
        <v>200</v>
      </c>
      <c r="B579" s="132">
        <v>917</v>
      </c>
      <c r="C579" s="133">
        <v>11</v>
      </c>
      <c r="D579" s="133">
        <v>1</v>
      </c>
      <c r="E579" s="115" t="s">
        <v>573</v>
      </c>
      <c r="F579" s="116" t="s">
        <v>201</v>
      </c>
      <c r="G579" s="113">
        <v>100</v>
      </c>
    </row>
    <row r="580" spans="1:7" ht="47.25" x14ac:dyDescent="0.25">
      <c r="A580" s="131" t="s">
        <v>574</v>
      </c>
      <c r="B580" s="132">
        <v>917</v>
      </c>
      <c r="C580" s="133">
        <v>11</v>
      </c>
      <c r="D580" s="133">
        <v>1</v>
      </c>
      <c r="E580" s="115" t="s">
        <v>575</v>
      </c>
      <c r="F580" s="116" t="s">
        <v>193</v>
      </c>
      <c r="G580" s="113">
        <v>80</v>
      </c>
    </row>
    <row r="581" spans="1:7" x14ac:dyDescent="0.25">
      <c r="A581" s="131" t="s">
        <v>245</v>
      </c>
      <c r="B581" s="132">
        <v>917</v>
      </c>
      <c r="C581" s="133">
        <v>11</v>
      </c>
      <c r="D581" s="133">
        <v>1</v>
      </c>
      <c r="E581" s="115" t="s">
        <v>575</v>
      </c>
      <c r="F581" s="116" t="s">
        <v>246</v>
      </c>
      <c r="G581" s="113">
        <v>80</v>
      </c>
    </row>
    <row r="582" spans="1:7" ht="31.5" x14ac:dyDescent="0.25">
      <c r="A582" s="131" t="s">
        <v>576</v>
      </c>
      <c r="B582" s="132">
        <v>917</v>
      </c>
      <c r="C582" s="133">
        <v>11</v>
      </c>
      <c r="D582" s="133">
        <v>1</v>
      </c>
      <c r="E582" s="115" t="s">
        <v>577</v>
      </c>
      <c r="F582" s="116" t="s">
        <v>193</v>
      </c>
      <c r="G582" s="113">
        <v>870.9</v>
      </c>
    </row>
    <row r="583" spans="1:7" ht="31.5" x14ac:dyDescent="0.25">
      <c r="A583" s="131" t="s">
        <v>578</v>
      </c>
      <c r="B583" s="132">
        <v>917</v>
      </c>
      <c r="C583" s="133">
        <v>11</v>
      </c>
      <c r="D583" s="133">
        <v>1</v>
      </c>
      <c r="E583" s="115" t="s">
        <v>579</v>
      </c>
      <c r="F583" s="116" t="s">
        <v>193</v>
      </c>
      <c r="G583" s="113">
        <v>75</v>
      </c>
    </row>
    <row r="584" spans="1:7" ht="31.5" x14ac:dyDescent="0.25">
      <c r="A584" s="131" t="s">
        <v>200</v>
      </c>
      <c r="B584" s="132">
        <v>917</v>
      </c>
      <c r="C584" s="133">
        <v>11</v>
      </c>
      <c r="D584" s="133">
        <v>1</v>
      </c>
      <c r="E584" s="115" t="s">
        <v>579</v>
      </c>
      <c r="F584" s="116" t="s">
        <v>201</v>
      </c>
      <c r="G584" s="113">
        <v>75</v>
      </c>
    </row>
    <row r="585" spans="1:7" ht="47.25" x14ac:dyDescent="0.25">
      <c r="A585" s="131" t="s">
        <v>582</v>
      </c>
      <c r="B585" s="132">
        <v>917</v>
      </c>
      <c r="C585" s="133">
        <v>11</v>
      </c>
      <c r="D585" s="133">
        <v>1</v>
      </c>
      <c r="E585" s="115" t="s">
        <v>583</v>
      </c>
      <c r="F585" s="116" t="s">
        <v>193</v>
      </c>
      <c r="G585" s="113">
        <v>795.9</v>
      </c>
    </row>
    <row r="586" spans="1:7" ht="31.5" x14ac:dyDescent="0.25">
      <c r="A586" s="131" t="s">
        <v>200</v>
      </c>
      <c r="B586" s="132">
        <v>917</v>
      </c>
      <c r="C586" s="133">
        <v>11</v>
      </c>
      <c r="D586" s="133">
        <v>1</v>
      </c>
      <c r="E586" s="115" t="s">
        <v>583</v>
      </c>
      <c r="F586" s="116" t="s">
        <v>201</v>
      </c>
      <c r="G586" s="113">
        <v>795.9</v>
      </c>
    </row>
    <row r="587" spans="1:7" s="120" customFormat="1" ht="31.5" x14ac:dyDescent="0.25">
      <c r="A587" s="134" t="s">
        <v>722</v>
      </c>
      <c r="B587" s="135">
        <v>918</v>
      </c>
      <c r="C587" s="136">
        <v>0</v>
      </c>
      <c r="D587" s="136">
        <v>0</v>
      </c>
      <c r="E587" s="121" t="s">
        <v>193</v>
      </c>
      <c r="F587" s="122" t="s">
        <v>193</v>
      </c>
      <c r="G587" s="111">
        <v>40913.199999999997</v>
      </c>
    </row>
    <row r="588" spans="1:7" ht="31.5" x14ac:dyDescent="0.25">
      <c r="A588" s="131" t="s">
        <v>723</v>
      </c>
      <c r="B588" s="132">
        <v>918</v>
      </c>
      <c r="C588" s="133">
        <v>3</v>
      </c>
      <c r="D588" s="133">
        <v>0</v>
      </c>
      <c r="E588" s="115" t="s">
        <v>193</v>
      </c>
      <c r="F588" s="116" t="s">
        <v>193</v>
      </c>
      <c r="G588" s="113">
        <v>7230.7</v>
      </c>
    </row>
    <row r="589" spans="1:7" ht="31.5" x14ac:dyDescent="0.25">
      <c r="A589" s="131" t="s">
        <v>551</v>
      </c>
      <c r="B589" s="132">
        <v>918</v>
      </c>
      <c r="C589" s="133">
        <v>3</v>
      </c>
      <c r="D589" s="133">
        <v>14</v>
      </c>
      <c r="E589" s="115" t="s">
        <v>193</v>
      </c>
      <c r="F589" s="116" t="s">
        <v>193</v>
      </c>
      <c r="G589" s="113">
        <v>7230.7</v>
      </c>
    </row>
    <row r="590" spans="1:7" ht="31.5" x14ac:dyDescent="0.25">
      <c r="A590" s="131" t="s">
        <v>515</v>
      </c>
      <c r="B590" s="132">
        <v>918</v>
      </c>
      <c r="C590" s="133">
        <v>3</v>
      </c>
      <c r="D590" s="133">
        <v>14</v>
      </c>
      <c r="E590" s="115" t="s">
        <v>516</v>
      </c>
      <c r="F590" s="116" t="s">
        <v>193</v>
      </c>
      <c r="G590" s="113">
        <v>7230.7</v>
      </c>
    </row>
    <row r="591" spans="1:7" x14ac:dyDescent="0.25">
      <c r="A591" s="131" t="s">
        <v>534</v>
      </c>
      <c r="B591" s="132">
        <v>918</v>
      </c>
      <c r="C591" s="133">
        <v>3</v>
      </c>
      <c r="D591" s="133">
        <v>14</v>
      </c>
      <c r="E591" s="115" t="s">
        <v>535</v>
      </c>
      <c r="F591" s="116" t="s">
        <v>193</v>
      </c>
      <c r="G591" s="113">
        <v>7230.7</v>
      </c>
    </row>
    <row r="592" spans="1:7" ht="47.25" x14ac:dyDescent="0.25">
      <c r="A592" s="131" t="s">
        <v>548</v>
      </c>
      <c r="B592" s="132">
        <v>918</v>
      </c>
      <c r="C592" s="133">
        <v>3</v>
      </c>
      <c r="D592" s="133">
        <v>14</v>
      </c>
      <c r="E592" s="115" t="s">
        <v>549</v>
      </c>
      <c r="F592" s="116" t="s">
        <v>193</v>
      </c>
      <c r="G592" s="113">
        <v>7230.7</v>
      </c>
    </row>
    <row r="593" spans="1:7" x14ac:dyDescent="0.25">
      <c r="A593" s="131" t="s">
        <v>208</v>
      </c>
      <c r="B593" s="132">
        <v>918</v>
      </c>
      <c r="C593" s="133">
        <v>3</v>
      </c>
      <c r="D593" s="133">
        <v>14</v>
      </c>
      <c r="E593" s="115" t="s">
        <v>550</v>
      </c>
      <c r="F593" s="116" t="s">
        <v>193</v>
      </c>
      <c r="G593" s="113">
        <v>281.10000000000002</v>
      </c>
    </row>
    <row r="594" spans="1:7" ht="31.5" x14ac:dyDescent="0.25">
      <c r="A594" s="131" t="s">
        <v>200</v>
      </c>
      <c r="B594" s="132">
        <v>918</v>
      </c>
      <c r="C594" s="133">
        <v>3</v>
      </c>
      <c r="D594" s="133">
        <v>14</v>
      </c>
      <c r="E594" s="115" t="s">
        <v>550</v>
      </c>
      <c r="F594" s="116" t="s">
        <v>201</v>
      </c>
      <c r="G594" s="113">
        <v>281.10000000000002</v>
      </c>
    </row>
    <row r="595" spans="1:7" ht="157.5" x14ac:dyDescent="0.25">
      <c r="A595" s="131" t="s">
        <v>265</v>
      </c>
      <c r="B595" s="132">
        <v>918</v>
      </c>
      <c r="C595" s="133">
        <v>3</v>
      </c>
      <c r="D595" s="133">
        <v>14</v>
      </c>
      <c r="E595" s="115" t="s">
        <v>552</v>
      </c>
      <c r="F595" s="116" t="s">
        <v>193</v>
      </c>
      <c r="G595" s="113">
        <v>6949.6</v>
      </c>
    </row>
    <row r="596" spans="1:7" ht="63" x14ac:dyDescent="0.25">
      <c r="A596" s="131" t="s">
        <v>214</v>
      </c>
      <c r="B596" s="132">
        <v>918</v>
      </c>
      <c r="C596" s="133">
        <v>3</v>
      </c>
      <c r="D596" s="133">
        <v>14</v>
      </c>
      <c r="E596" s="115" t="s">
        <v>552</v>
      </c>
      <c r="F596" s="116" t="s">
        <v>215</v>
      </c>
      <c r="G596" s="113">
        <v>6949.6</v>
      </c>
    </row>
    <row r="597" spans="1:7" x14ac:dyDescent="0.25">
      <c r="A597" s="131" t="s">
        <v>714</v>
      </c>
      <c r="B597" s="132">
        <v>918</v>
      </c>
      <c r="C597" s="133">
        <v>4</v>
      </c>
      <c r="D597" s="133">
        <v>0</v>
      </c>
      <c r="E597" s="115" t="s">
        <v>193</v>
      </c>
      <c r="F597" s="116" t="s">
        <v>193</v>
      </c>
      <c r="G597" s="113">
        <v>1152.8</v>
      </c>
    </row>
    <row r="598" spans="1:7" x14ac:dyDescent="0.25">
      <c r="A598" s="131" t="s">
        <v>525</v>
      </c>
      <c r="B598" s="132">
        <v>918</v>
      </c>
      <c r="C598" s="133">
        <v>4</v>
      </c>
      <c r="D598" s="133">
        <v>9</v>
      </c>
      <c r="E598" s="115" t="s">
        <v>193</v>
      </c>
      <c r="F598" s="116" t="s">
        <v>193</v>
      </c>
      <c r="G598" s="113">
        <v>582.79999999999995</v>
      </c>
    </row>
    <row r="599" spans="1:7" ht="31.5" x14ac:dyDescent="0.25">
      <c r="A599" s="131" t="s">
        <v>515</v>
      </c>
      <c r="B599" s="132">
        <v>918</v>
      </c>
      <c r="C599" s="133">
        <v>4</v>
      </c>
      <c r="D599" s="133">
        <v>9</v>
      </c>
      <c r="E599" s="115" t="s">
        <v>516</v>
      </c>
      <c r="F599" s="116" t="s">
        <v>193</v>
      </c>
      <c r="G599" s="113">
        <v>582.79999999999995</v>
      </c>
    </row>
    <row r="600" spans="1:7" ht="31.5" x14ac:dyDescent="0.25">
      <c r="A600" s="131" t="s">
        <v>517</v>
      </c>
      <c r="B600" s="132">
        <v>918</v>
      </c>
      <c r="C600" s="133">
        <v>4</v>
      </c>
      <c r="D600" s="133">
        <v>9</v>
      </c>
      <c r="E600" s="115" t="s">
        <v>518</v>
      </c>
      <c r="F600" s="116" t="s">
        <v>193</v>
      </c>
      <c r="G600" s="113">
        <v>582.79999999999995</v>
      </c>
    </row>
    <row r="601" spans="1:7" ht="47.25" x14ac:dyDescent="0.25">
      <c r="A601" s="131" t="s">
        <v>519</v>
      </c>
      <c r="B601" s="132">
        <v>918</v>
      </c>
      <c r="C601" s="133">
        <v>4</v>
      </c>
      <c r="D601" s="133">
        <v>9</v>
      </c>
      <c r="E601" s="115" t="s">
        <v>520</v>
      </c>
      <c r="F601" s="116" t="s">
        <v>193</v>
      </c>
      <c r="G601" s="113">
        <v>582.79999999999995</v>
      </c>
    </row>
    <row r="602" spans="1:7" x14ac:dyDescent="0.25">
      <c r="A602" s="131" t="s">
        <v>523</v>
      </c>
      <c r="B602" s="132">
        <v>918</v>
      </c>
      <c r="C602" s="133">
        <v>4</v>
      </c>
      <c r="D602" s="133">
        <v>9</v>
      </c>
      <c r="E602" s="115" t="s">
        <v>524</v>
      </c>
      <c r="F602" s="116" t="s">
        <v>193</v>
      </c>
      <c r="G602" s="113">
        <v>582.79999999999995</v>
      </c>
    </row>
    <row r="603" spans="1:7" ht="31.5" x14ac:dyDescent="0.25">
      <c r="A603" s="131" t="s">
        <v>200</v>
      </c>
      <c r="B603" s="132">
        <v>918</v>
      </c>
      <c r="C603" s="133">
        <v>4</v>
      </c>
      <c r="D603" s="133">
        <v>9</v>
      </c>
      <c r="E603" s="115" t="s">
        <v>524</v>
      </c>
      <c r="F603" s="116" t="s">
        <v>201</v>
      </c>
      <c r="G603" s="113">
        <v>582.79999999999995</v>
      </c>
    </row>
    <row r="604" spans="1:7" x14ac:dyDescent="0.25">
      <c r="A604" s="131" t="s">
        <v>385</v>
      </c>
      <c r="B604" s="132">
        <v>918</v>
      </c>
      <c r="C604" s="133">
        <v>4</v>
      </c>
      <c r="D604" s="133">
        <v>12</v>
      </c>
      <c r="E604" s="115" t="s">
        <v>193</v>
      </c>
      <c r="F604" s="116" t="s">
        <v>193</v>
      </c>
      <c r="G604" s="113">
        <v>570</v>
      </c>
    </row>
    <row r="605" spans="1:7" ht="47.25" x14ac:dyDescent="0.25">
      <c r="A605" s="131" t="s">
        <v>337</v>
      </c>
      <c r="B605" s="132">
        <v>918</v>
      </c>
      <c r="C605" s="133">
        <v>4</v>
      </c>
      <c r="D605" s="133">
        <v>12</v>
      </c>
      <c r="E605" s="115" t="s">
        <v>338</v>
      </c>
      <c r="F605" s="116" t="s">
        <v>193</v>
      </c>
      <c r="G605" s="113">
        <v>570</v>
      </c>
    </row>
    <row r="606" spans="1:7" ht="31.5" x14ac:dyDescent="0.25">
      <c r="A606" s="131" t="s">
        <v>795</v>
      </c>
      <c r="B606" s="132">
        <v>918</v>
      </c>
      <c r="C606" s="133">
        <v>4</v>
      </c>
      <c r="D606" s="133">
        <v>12</v>
      </c>
      <c r="E606" s="115" t="s">
        <v>796</v>
      </c>
      <c r="F606" s="116" t="s">
        <v>193</v>
      </c>
      <c r="G606" s="113">
        <v>570</v>
      </c>
    </row>
    <row r="607" spans="1:7" ht="31.5" x14ac:dyDescent="0.25">
      <c r="A607" s="131" t="s">
        <v>797</v>
      </c>
      <c r="B607" s="132">
        <v>918</v>
      </c>
      <c r="C607" s="133">
        <v>4</v>
      </c>
      <c r="D607" s="133">
        <v>12</v>
      </c>
      <c r="E607" s="115" t="s">
        <v>798</v>
      </c>
      <c r="F607" s="116" t="s">
        <v>193</v>
      </c>
      <c r="G607" s="113">
        <v>570</v>
      </c>
    </row>
    <row r="608" spans="1:7" ht="31.5" x14ac:dyDescent="0.25">
      <c r="A608" s="131" t="s">
        <v>799</v>
      </c>
      <c r="B608" s="132">
        <v>918</v>
      </c>
      <c r="C608" s="133">
        <v>4</v>
      </c>
      <c r="D608" s="133">
        <v>12</v>
      </c>
      <c r="E608" s="115" t="s">
        <v>800</v>
      </c>
      <c r="F608" s="116" t="s">
        <v>193</v>
      </c>
      <c r="G608" s="113">
        <v>570</v>
      </c>
    </row>
    <row r="609" spans="1:7" ht="31.5" x14ac:dyDescent="0.25">
      <c r="A609" s="131" t="s">
        <v>200</v>
      </c>
      <c r="B609" s="132">
        <v>918</v>
      </c>
      <c r="C609" s="133">
        <v>4</v>
      </c>
      <c r="D609" s="133">
        <v>12</v>
      </c>
      <c r="E609" s="115" t="s">
        <v>800</v>
      </c>
      <c r="F609" s="116" t="s">
        <v>201</v>
      </c>
      <c r="G609" s="113">
        <v>570</v>
      </c>
    </row>
    <row r="610" spans="1:7" x14ac:dyDescent="0.25">
      <c r="A610" s="131" t="s">
        <v>715</v>
      </c>
      <c r="B610" s="132">
        <v>918</v>
      </c>
      <c r="C610" s="133">
        <v>5</v>
      </c>
      <c r="D610" s="133">
        <v>0</v>
      </c>
      <c r="E610" s="115" t="s">
        <v>193</v>
      </c>
      <c r="F610" s="116" t="s">
        <v>193</v>
      </c>
      <c r="G610" s="113">
        <v>17804.900000000001</v>
      </c>
    </row>
    <row r="611" spans="1:7" x14ac:dyDescent="0.25">
      <c r="A611" s="131" t="s">
        <v>762</v>
      </c>
      <c r="B611" s="132">
        <v>918</v>
      </c>
      <c r="C611" s="133">
        <v>5</v>
      </c>
      <c r="D611" s="133">
        <v>3</v>
      </c>
      <c r="E611" s="115" t="s">
        <v>193</v>
      </c>
      <c r="F611" s="116" t="s">
        <v>193</v>
      </c>
      <c r="G611" s="113">
        <v>7118.9</v>
      </c>
    </row>
    <row r="612" spans="1:7" ht="47.25" x14ac:dyDescent="0.25">
      <c r="A612" s="131" t="s">
        <v>337</v>
      </c>
      <c r="B612" s="132">
        <v>918</v>
      </c>
      <c r="C612" s="133">
        <v>5</v>
      </c>
      <c r="D612" s="133">
        <v>3</v>
      </c>
      <c r="E612" s="115" t="s">
        <v>338</v>
      </c>
      <c r="F612" s="116" t="s">
        <v>193</v>
      </c>
      <c r="G612" s="113">
        <v>7118.9</v>
      </c>
    </row>
    <row r="613" spans="1:7" ht="47.25" x14ac:dyDescent="0.25">
      <c r="A613" s="131" t="s">
        <v>373</v>
      </c>
      <c r="B613" s="132">
        <v>918</v>
      </c>
      <c r="C613" s="133">
        <v>5</v>
      </c>
      <c r="D613" s="133">
        <v>3</v>
      </c>
      <c r="E613" s="115" t="s">
        <v>374</v>
      </c>
      <c r="F613" s="116" t="s">
        <v>193</v>
      </c>
      <c r="G613" s="113">
        <v>7118.9</v>
      </c>
    </row>
    <row r="614" spans="1:7" ht="47.25" x14ac:dyDescent="0.25">
      <c r="A614" s="131" t="s">
        <v>791</v>
      </c>
      <c r="B614" s="132">
        <v>918</v>
      </c>
      <c r="C614" s="133">
        <v>5</v>
      </c>
      <c r="D614" s="133">
        <v>3</v>
      </c>
      <c r="E614" s="115" t="s">
        <v>792</v>
      </c>
      <c r="F614" s="116" t="s">
        <v>193</v>
      </c>
      <c r="G614" s="113">
        <v>7118.9</v>
      </c>
    </row>
    <row r="615" spans="1:7" ht="31.5" x14ac:dyDescent="0.25">
      <c r="A615" s="131" t="s">
        <v>793</v>
      </c>
      <c r="B615" s="132">
        <v>918</v>
      </c>
      <c r="C615" s="133">
        <v>5</v>
      </c>
      <c r="D615" s="133">
        <v>3</v>
      </c>
      <c r="E615" s="115" t="s">
        <v>794</v>
      </c>
      <c r="F615" s="116" t="s">
        <v>193</v>
      </c>
      <c r="G615" s="113">
        <v>7118.9</v>
      </c>
    </row>
    <row r="616" spans="1:7" ht="31.5" x14ac:dyDescent="0.25">
      <c r="A616" s="131" t="s">
        <v>200</v>
      </c>
      <c r="B616" s="132">
        <v>918</v>
      </c>
      <c r="C616" s="133">
        <v>5</v>
      </c>
      <c r="D616" s="133">
        <v>3</v>
      </c>
      <c r="E616" s="115" t="s">
        <v>794</v>
      </c>
      <c r="F616" s="116" t="s">
        <v>201</v>
      </c>
      <c r="G616" s="113">
        <v>7118.9</v>
      </c>
    </row>
    <row r="617" spans="1:7" x14ac:dyDescent="0.25">
      <c r="A617" s="131" t="s">
        <v>378</v>
      </c>
      <c r="B617" s="132">
        <v>918</v>
      </c>
      <c r="C617" s="133">
        <v>5</v>
      </c>
      <c r="D617" s="133">
        <v>5</v>
      </c>
      <c r="E617" s="115" t="s">
        <v>193</v>
      </c>
      <c r="F617" s="116" t="s">
        <v>193</v>
      </c>
      <c r="G617" s="113">
        <v>10686</v>
      </c>
    </row>
    <row r="618" spans="1:7" ht="47.25" x14ac:dyDescent="0.25">
      <c r="A618" s="131" t="s">
        <v>337</v>
      </c>
      <c r="B618" s="132">
        <v>918</v>
      </c>
      <c r="C618" s="133">
        <v>5</v>
      </c>
      <c r="D618" s="133">
        <v>5</v>
      </c>
      <c r="E618" s="115" t="s">
        <v>338</v>
      </c>
      <c r="F618" s="116" t="s">
        <v>193</v>
      </c>
      <c r="G618" s="113">
        <v>10686</v>
      </c>
    </row>
    <row r="619" spans="1:7" ht="47.25" x14ac:dyDescent="0.25">
      <c r="A619" s="131" t="s">
        <v>373</v>
      </c>
      <c r="B619" s="132">
        <v>918</v>
      </c>
      <c r="C619" s="133">
        <v>5</v>
      </c>
      <c r="D619" s="133">
        <v>5</v>
      </c>
      <c r="E619" s="115" t="s">
        <v>374</v>
      </c>
      <c r="F619" s="116" t="s">
        <v>193</v>
      </c>
      <c r="G619" s="113">
        <v>10686</v>
      </c>
    </row>
    <row r="620" spans="1:7" ht="31.5" x14ac:dyDescent="0.25">
      <c r="A620" s="131" t="s">
        <v>375</v>
      </c>
      <c r="B620" s="132">
        <v>918</v>
      </c>
      <c r="C620" s="133">
        <v>5</v>
      </c>
      <c r="D620" s="133">
        <v>5</v>
      </c>
      <c r="E620" s="115" t="s">
        <v>376</v>
      </c>
      <c r="F620" s="116" t="s">
        <v>193</v>
      </c>
      <c r="G620" s="113">
        <v>9438.9</v>
      </c>
    </row>
    <row r="621" spans="1:7" ht="31.5" x14ac:dyDescent="0.25">
      <c r="A621" s="131" t="s">
        <v>275</v>
      </c>
      <c r="B621" s="132">
        <v>918</v>
      </c>
      <c r="C621" s="133">
        <v>5</v>
      </c>
      <c r="D621" s="133">
        <v>5</v>
      </c>
      <c r="E621" s="115" t="s">
        <v>377</v>
      </c>
      <c r="F621" s="116" t="s">
        <v>193</v>
      </c>
      <c r="G621" s="113">
        <v>774.1</v>
      </c>
    </row>
    <row r="622" spans="1:7" ht="63" x14ac:dyDescent="0.25">
      <c r="A622" s="131" t="s">
        <v>214</v>
      </c>
      <c r="B622" s="132">
        <v>918</v>
      </c>
      <c r="C622" s="133">
        <v>5</v>
      </c>
      <c r="D622" s="133">
        <v>5</v>
      </c>
      <c r="E622" s="115" t="s">
        <v>377</v>
      </c>
      <c r="F622" s="116" t="s">
        <v>215</v>
      </c>
      <c r="G622" s="113">
        <v>738.4</v>
      </c>
    </row>
    <row r="623" spans="1:7" ht="31.5" x14ac:dyDescent="0.25">
      <c r="A623" s="131" t="s">
        <v>200</v>
      </c>
      <c r="B623" s="132">
        <v>918</v>
      </c>
      <c r="C623" s="133">
        <v>5</v>
      </c>
      <c r="D623" s="133">
        <v>5</v>
      </c>
      <c r="E623" s="115" t="s">
        <v>377</v>
      </c>
      <c r="F623" s="116" t="s">
        <v>201</v>
      </c>
      <c r="G623" s="113">
        <v>35.700000000000003</v>
      </c>
    </row>
    <row r="624" spans="1:7" ht="157.5" x14ac:dyDescent="0.25">
      <c r="A624" s="131" t="s">
        <v>265</v>
      </c>
      <c r="B624" s="132">
        <v>918</v>
      </c>
      <c r="C624" s="133">
        <v>5</v>
      </c>
      <c r="D624" s="133">
        <v>5</v>
      </c>
      <c r="E624" s="115" t="s">
        <v>379</v>
      </c>
      <c r="F624" s="116" t="s">
        <v>193</v>
      </c>
      <c r="G624" s="113">
        <v>8664.7999999999993</v>
      </c>
    </row>
    <row r="625" spans="1:7" ht="63" x14ac:dyDescent="0.25">
      <c r="A625" s="131" t="s">
        <v>214</v>
      </c>
      <c r="B625" s="132">
        <v>918</v>
      </c>
      <c r="C625" s="133">
        <v>5</v>
      </c>
      <c r="D625" s="133">
        <v>5</v>
      </c>
      <c r="E625" s="115" t="s">
        <v>379</v>
      </c>
      <c r="F625" s="116" t="s">
        <v>215</v>
      </c>
      <c r="G625" s="113">
        <v>8664.7999999999993</v>
      </c>
    </row>
    <row r="626" spans="1:7" ht="31.5" x14ac:dyDescent="0.25">
      <c r="A626" s="131" t="s">
        <v>380</v>
      </c>
      <c r="B626" s="132">
        <v>918</v>
      </c>
      <c r="C626" s="133">
        <v>5</v>
      </c>
      <c r="D626" s="133">
        <v>5</v>
      </c>
      <c r="E626" s="115" t="s">
        <v>381</v>
      </c>
      <c r="F626" s="116" t="s">
        <v>193</v>
      </c>
      <c r="G626" s="113">
        <v>1247.0999999999999</v>
      </c>
    </row>
    <row r="627" spans="1:7" ht="47.25" x14ac:dyDescent="0.25">
      <c r="A627" s="131" t="s">
        <v>382</v>
      </c>
      <c r="B627" s="132">
        <v>918</v>
      </c>
      <c r="C627" s="133">
        <v>5</v>
      </c>
      <c r="D627" s="133">
        <v>5</v>
      </c>
      <c r="E627" s="115" t="s">
        <v>383</v>
      </c>
      <c r="F627" s="116" t="s">
        <v>193</v>
      </c>
      <c r="G627" s="113">
        <v>1247.0999999999999</v>
      </c>
    </row>
    <row r="628" spans="1:7" ht="63" x14ac:dyDescent="0.25">
      <c r="A628" s="131" t="s">
        <v>214</v>
      </c>
      <c r="B628" s="132">
        <v>918</v>
      </c>
      <c r="C628" s="133">
        <v>5</v>
      </c>
      <c r="D628" s="133">
        <v>5</v>
      </c>
      <c r="E628" s="115" t="s">
        <v>383</v>
      </c>
      <c r="F628" s="116" t="s">
        <v>215</v>
      </c>
      <c r="G628" s="113">
        <v>1190.7</v>
      </c>
    </row>
    <row r="629" spans="1:7" ht="31.5" x14ac:dyDescent="0.25">
      <c r="A629" s="131" t="s">
        <v>200</v>
      </c>
      <c r="B629" s="132">
        <v>918</v>
      </c>
      <c r="C629" s="133">
        <v>5</v>
      </c>
      <c r="D629" s="133">
        <v>5</v>
      </c>
      <c r="E629" s="115" t="s">
        <v>383</v>
      </c>
      <c r="F629" s="116" t="s">
        <v>201</v>
      </c>
      <c r="G629" s="113">
        <v>56.4</v>
      </c>
    </row>
    <row r="630" spans="1:7" x14ac:dyDescent="0.25">
      <c r="A630" s="131" t="s">
        <v>724</v>
      </c>
      <c r="B630" s="132">
        <v>918</v>
      </c>
      <c r="C630" s="133">
        <v>6</v>
      </c>
      <c r="D630" s="133">
        <v>0</v>
      </c>
      <c r="E630" s="115" t="s">
        <v>193</v>
      </c>
      <c r="F630" s="116" t="s">
        <v>193</v>
      </c>
      <c r="G630" s="113">
        <v>500</v>
      </c>
    </row>
    <row r="631" spans="1:7" x14ac:dyDescent="0.25">
      <c r="A631" s="131" t="s">
        <v>358</v>
      </c>
      <c r="B631" s="132">
        <v>918</v>
      </c>
      <c r="C631" s="133">
        <v>6</v>
      </c>
      <c r="D631" s="133">
        <v>5</v>
      </c>
      <c r="E631" s="115" t="s">
        <v>193</v>
      </c>
      <c r="F631" s="116" t="s">
        <v>193</v>
      </c>
      <c r="G631" s="113">
        <v>500</v>
      </c>
    </row>
    <row r="632" spans="1:7" ht="47.25" x14ac:dyDescent="0.25">
      <c r="A632" s="131" t="s">
        <v>337</v>
      </c>
      <c r="B632" s="132">
        <v>918</v>
      </c>
      <c r="C632" s="133">
        <v>6</v>
      </c>
      <c r="D632" s="133">
        <v>5</v>
      </c>
      <c r="E632" s="115" t="s">
        <v>338</v>
      </c>
      <c r="F632" s="116" t="s">
        <v>193</v>
      </c>
      <c r="G632" s="113">
        <v>500</v>
      </c>
    </row>
    <row r="633" spans="1:7" ht="31.5" x14ac:dyDescent="0.25">
      <c r="A633" s="131" t="s">
        <v>352</v>
      </c>
      <c r="B633" s="132">
        <v>918</v>
      </c>
      <c r="C633" s="133">
        <v>6</v>
      </c>
      <c r="D633" s="133">
        <v>5</v>
      </c>
      <c r="E633" s="115" t="s">
        <v>353</v>
      </c>
      <c r="F633" s="116" t="s">
        <v>193</v>
      </c>
      <c r="G633" s="113">
        <v>500</v>
      </c>
    </row>
    <row r="634" spans="1:7" ht="31.5" x14ac:dyDescent="0.25">
      <c r="A634" s="131" t="s">
        <v>354</v>
      </c>
      <c r="B634" s="132">
        <v>918</v>
      </c>
      <c r="C634" s="133">
        <v>6</v>
      </c>
      <c r="D634" s="133">
        <v>5</v>
      </c>
      <c r="E634" s="115" t="s">
        <v>355</v>
      </c>
      <c r="F634" s="116" t="s">
        <v>193</v>
      </c>
      <c r="G634" s="113">
        <v>500</v>
      </c>
    </row>
    <row r="635" spans="1:7" ht="47.25" x14ac:dyDescent="0.25">
      <c r="A635" s="131" t="s">
        <v>356</v>
      </c>
      <c r="B635" s="132">
        <v>918</v>
      </c>
      <c r="C635" s="133">
        <v>6</v>
      </c>
      <c r="D635" s="133">
        <v>5</v>
      </c>
      <c r="E635" s="115" t="s">
        <v>357</v>
      </c>
      <c r="F635" s="116" t="s">
        <v>193</v>
      </c>
      <c r="G635" s="113">
        <v>500</v>
      </c>
    </row>
    <row r="636" spans="1:7" ht="31.5" x14ac:dyDescent="0.25">
      <c r="A636" s="131" t="s">
        <v>200</v>
      </c>
      <c r="B636" s="132">
        <v>918</v>
      </c>
      <c r="C636" s="133">
        <v>6</v>
      </c>
      <c r="D636" s="133">
        <v>5</v>
      </c>
      <c r="E636" s="115" t="s">
        <v>357</v>
      </c>
      <c r="F636" s="116" t="s">
        <v>201</v>
      </c>
      <c r="G636" s="113">
        <v>500</v>
      </c>
    </row>
    <row r="637" spans="1:7" x14ac:dyDescent="0.25">
      <c r="A637" s="131" t="s">
        <v>705</v>
      </c>
      <c r="B637" s="132">
        <v>918</v>
      </c>
      <c r="C637" s="133">
        <v>7</v>
      </c>
      <c r="D637" s="133">
        <v>0</v>
      </c>
      <c r="E637" s="115" t="s">
        <v>193</v>
      </c>
      <c r="F637" s="116" t="s">
        <v>193</v>
      </c>
      <c r="G637" s="113">
        <v>311.5</v>
      </c>
    </row>
    <row r="638" spans="1:7" x14ac:dyDescent="0.25">
      <c r="A638" s="131" t="s">
        <v>224</v>
      </c>
      <c r="B638" s="132">
        <v>918</v>
      </c>
      <c r="C638" s="133">
        <v>7</v>
      </c>
      <c r="D638" s="133">
        <v>2</v>
      </c>
      <c r="E638" s="115" t="s">
        <v>193</v>
      </c>
      <c r="F638" s="116" t="s">
        <v>193</v>
      </c>
      <c r="G638" s="113">
        <v>300</v>
      </c>
    </row>
    <row r="639" spans="1:7" ht="47.25" x14ac:dyDescent="0.25">
      <c r="A639" s="131" t="s">
        <v>337</v>
      </c>
      <c r="B639" s="132">
        <v>918</v>
      </c>
      <c r="C639" s="133">
        <v>7</v>
      </c>
      <c r="D639" s="133">
        <v>2</v>
      </c>
      <c r="E639" s="115" t="s">
        <v>338</v>
      </c>
      <c r="F639" s="116" t="s">
        <v>193</v>
      </c>
      <c r="G639" s="113">
        <v>300</v>
      </c>
    </row>
    <row r="640" spans="1:7" ht="31.5" x14ac:dyDescent="0.25">
      <c r="A640" s="131" t="s">
        <v>339</v>
      </c>
      <c r="B640" s="132">
        <v>918</v>
      </c>
      <c r="C640" s="133">
        <v>7</v>
      </c>
      <c r="D640" s="133">
        <v>2</v>
      </c>
      <c r="E640" s="115" t="s">
        <v>340</v>
      </c>
      <c r="F640" s="116" t="s">
        <v>193</v>
      </c>
      <c r="G640" s="113">
        <v>300</v>
      </c>
    </row>
    <row r="641" spans="1:7" ht="47.25" x14ac:dyDescent="0.25">
      <c r="A641" s="131" t="s">
        <v>785</v>
      </c>
      <c r="B641" s="132">
        <v>918</v>
      </c>
      <c r="C641" s="133">
        <v>7</v>
      </c>
      <c r="D641" s="133">
        <v>2</v>
      </c>
      <c r="E641" s="115" t="s">
        <v>786</v>
      </c>
      <c r="F641" s="116" t="s">
        <v>193</v>
      </c>
      <c r="G641" s="113">
        <v>300</v>
      </c>
    </row>
    <row r="642" spans="1:7" ht="31.5" x14ac:dyDescent="0.25">
      <c r="A642" s="131" t="s">
        <v>787</v>
      </c>
      <c r="B642" s="132">
        <v>918</v>
      </c>
      <c r="C642" s="133">
        <v>7</v>
      </c>
      <c r="D642" s="133">
        <v>2</v>
      </c>
      <c r="E642" s="115" t="s">
        <v>788</v>
      </c>
      <c r="F642" s="116" t="s">
        <v>193</v>
      </c>
      <c r="G642" s="113">
        <v>300</v>
      </c>
    </row>
    <row r="643" spans="1:7" ht="31.5" x14ac:dyDescent="0.25">
      <c r="A643" s="131" t="s">
        <v>341</v>
      </c>
      <c r="B643" s="132">
        <v>918</v>
      </c>
      <c r="C643" s="133">
        <v>7</v>
      </c>
      <c r="D643" s="133">
        <v>2</v>
      </c>
      <c r="E643" s="115" t="s">
        <v>788</v>
      </c>
      <c r="F643" s="116" t="s">
        <v>342</v>
      </c>
      <c r="G643" s="113">
        <v>300</v>
      </c>
    </row>
    <row r="644" spans="1:7" ht="31.5" x14ac:dyDescent="0.25">
      <c r="A644" s="131" t="s">
        <v>207</v>
      </c>
      <c r="B644" s="132">
        <v>918</v>
      </c>
      <c r="C644" s="133">
        <v>7</v>
      </c>
      <c r="D644" s="133">
        <v>5</v>
      </c>
      <c r="E644" s="115" t="s">
        <v>193</v>
      </c>
      <c r="F644" s="116" t="s">
        <v>193</v>
      </c>
      <c r="G644" s="113">
        <v>11.5</v>
      </c>
    </row>
    <row r="645" spans="1:7" ht="31.5" x14ac:dyDescent="0.25">
      <c r="A645" s="131" t="s">
        <v>515</v>
      </c>
      <c r="B645" s="132">
        <v>918</v>
      </c>
      <c r="C645" s="133">
        <v>7</v>
      </c>
      <c r="D645" s="133">
        <v>5</v>
      </c>
      <c r="E645" s="115" t="s">
        <v>516</v>
      </c>
      <c r="F645" s="116" t="s">
        <v>193</v>
      </c>
      <c r="G645" s="113">
        <v>11.5</v>
      </c>
    </row>
    <row r="646" spans="1:7" x14ac:dyDescent="0.25">
      <c r="A646" s="131" t="s">
        <v>534</v>
      </c>
      <c r="B646" s="132">
        <v>918</v>
      </c>
      <c r="C646" s="133">
        <v>7</v>
      </c>
      <c r="D646" s="133">
        <v>5</v>
      </c>
      <c r="E646" s="115" t="s">
        <v>535</v>
      </c>
      <c r="F646" s="116" t="s">
        <v>193</v>
      </c>
      <c r="G646" s="113">
        <v>11.5</v>
      </c>
    </row>
    <row r="647" spans="1:7" ht="47.25" x14ac:dyDescent="0.25">
      <c r="A647" s="131" t="s">
        <v>548</v>
      </c>
      <c r="B647" s="132">
        <v>918</v>
      </c>
      <c r="C647" s="133">
        <v>7</v>
      </c>
      <c r="D647" s="133">
        <v>5</v>
      </c>
      <c r="E647" s="115" t="s">
        <v>549</v>
      </c>
      <c r="F647" s="116" t="s">
        <v>193</v>
      </c>
      <c r="G647" s="113">
        <v>11.5</v>
      </c>
    </row>
    <row r="648" spans="1:7" ht="15" customHeight="1" x14ac:dyDescent="0.25">
      <c r="A648" s="131" t="s">
        <v>206</v>
      </c>
      <c r="B648" s="132">
        <v>918</v>
      </c>
      <c r="C648" s="133">
        <v>7</v>
      </c>
      <c r="D648" s="133">
        <v>5</v>
      </c>
      <c r="E648" s="115" t="s">
        <v>806</v>
      </c>
      <c r="F648" s="116" t="s">
        <v>193</v>
      </c>
      <c r="G648" s="113">
        <v>11.5</v>
      </c>
    </row>
    <row r="649" spans="1:7" ht="31.5" x14ac:dyDescent="0.25">
      <c r="A649" s="131" t="s">
        <v>200</v>
      </c>
      <c r="B649" s="132">
        <v>918</v>
      </c>
      <c r="C649" s="133">
        <v>7</v>
      </c>
      <c r="D649" s="133">
        <v>5</v>
      </c>
      <c r="E649" s="115" t="s">
        <v>806</v>
      </c>
      <c r="F649" s="116" t="s">
        <v>201</v>
      </c>
      <c r="G649" s="113">
        <v>11.5</v>
      </c>
    </row>
    <row r="650" spans="1:7" x14ac:dyDescent="0.25">
      <c r="A650" s="131" t="s">
        <v>706</v>
      </c>
      <c r="B650" s="132">
        <v>918</v>
      </c>
      <c r="C650" s="133">
        <v>8</v>
      </c>
      <c r="D650" s="133">
        <v>0</v>
      </c>
      <c r="E650" s="115" t="s">
        <v>193</v>
      </c>
      <c r="F650" s="116" t="s">
        <v>193</v>
      </c>
      <c r="G650" s="113">
        <v>81.8</v>
      </c>
    </row>
    <row r="651" spans="1:7" x14ac:dyDescent="0.25">
      <c r="A651" s="131" t="s">
        <v>301</v>
      </c>
      <c r="B651" s="132">
        <v>918</v>
      </c>
      <c r="C651" s="133">
        <v>8</v>
      </c>
      <c r="D651" s="133">
        <v>1</v>
      </c>
      <c r="E651" s="115" t="s">
        <v>193</v>
      </c>
      <c r="F651" s="116" t="s">
        <v>193</v>
      </c>
      <c r="G651" s="113">
        <v>81.8</v>
      </c>
    </row>
    <row r="652" spans="1:7" ht="47.25" x14ac:dyDescent="0.25">
      <c r="A652" s="131" t="s">
        <v>337</v>
      </c>
      <c r="B652" s="132">
        <v>918</v>
      </c>
      <c r="C652" s="133">
        <v>8</v>
      </c>
      <c r="D652" s="133">
        <v>1</v>
      </c>
      <c r="E652" s="115" t="s">
        <v>338</v>
      </c>
      <c r="F652" s="116" t="s">
        <v>193</v>
      </c>
      <c r="G652" s="113">
        <v>81.8</v>
      </c>
    </row>
    <row r="653" spans="1:7" ht="31.5" x14ac:dyDescent="0.25">
      <c r="A653" s="131" t="s">
        <v>339</v>
      </c>
      <c r="B653" s="132">
        <v>918</v>
      </c>
      <c r="C653" s="133">
        <v>8</v>
      </c>
      <c r="D653" s="133">
        <v>1</v>
      </c>
      <c r="E653" s="115" t="s">
        <v>340</v>
      </c>
      <c r="F653" s="116" t="s">
        <v>193</v>
      </c>
      <c r="G653" s="113">
        <v>81.8</v>
      </c>
    </row>
    <row r="654" spans="1:7" ht="47.25" x14ac:dyDescent="0.25">
      <c r="A654" s="131" t="s">
        <v>785</v>
      </c>
      <c r="B654" s="132">
        <v>918</v>
      </c>
      <c r="C654" s="133">
        <v>8</v>
      </c>
      <c r="D654" s="133">
        <v>1</v>
      </c>
      <c r="E654" s="115" t="s">
        <v>786</v>
      </c>
      <c r="F654" s="116" t="s">
        <v>193</v>
      </c>
      <c r="G654" s="113">
        <v>81.8</v>
      </c>
    </row>
    <row r="655" spans="1:7" ht="94.5" x14ac:dyDescent="0.25">
      <c r="A655" s="131" t="s">
        <v>789</v>
      </c>
      <c r="B655" s="132">
        <v>918</v>
      </c>
      <c r="C655" s="133">
        <v>8</v>
      </c>
      <c r="D655" s="133">
        <v>1</v>
      </c>
      <c r="E655" s="115" t="s">
        <v>790</v>
      </c>
      <c r="F655" s="116" t="s">
        <v>193</v>
      </c>
      <c r="G655" s="113">
        <v>81.8</v>
      </c>
    </row>
    <row r="656" spans="1:7" ht="31.5" x14ac:dyDescent="0.25">
      <c r="A656" s="131" t="s">
        <v>341</v>
      </c>
      <c r="B656" s="132">
        <v>918</v>
      </c>
      <c r="C656" s="133">
        <v>8</v>
      </c>
      <c r="D656" s="133">
        <v>1</v>
      </c>
      <c r="E656" s="115" t="s">
        <v>790</v>
      </c>
      <c r="F656" s="116" t="s">
        <v>342</v>
      </c>
      <c r="G656" s="113">
        <v>81.8</v>
      </c>
    </row>
    <row r="657" spans="1:7" x14ac:dyDescent="0.25">
      <c r="A657" s="131" t="s">
        <v>708</v>
      </c>
      <c r="B657" s="132">
        <v>918</v>
      </c>
      <c r="C657" s="133">
        <v>10</v>
      </c>
      <c r="D657" s="133">
        <v>0</v>
      </c>
      <c r="E657" s="115" t="s">
        <v>193</v>
      </c>
      <c r="F657" s="116" t="s">
        <v>193</v>
      </c>
      <c r="G657" s="113">
        <v>10831.5</v>
      </c>
    </row>
    <row r="658" spans="1:7" x14ac:dyDescent="0.25">
      <c r="A658" s="131" t="s">
        <v>384</v>
      </c>
      <c r="B658" s="132">
        <v>918</v>
      </c>
      <c r="C658" s="133">
        <v>10</v>
      </c>
      <c r="D658" s="133">
        <v>3</v>
      </c>
      <c r="E658" s="115" t="s">
        <v>193</v>
      </c>
      <c r="F658" s="116" t="s">
        <v>193</v>
      </c>
      <c r="G658" s="113">
        <v>10831.5</v>
      </c>
    </row>
    <row r="659" spans="1:7" ht="47.25" x14ac:dyDescent="0.25">
      <c r="A659" s="131" t="s">
        <v>337</v>
      </c>
      <c r="B659" s="132">
        <v>918</v>
      </c>
      <c r="C659" s="133">
        <v>10</v>
      </c>
      <c r="D659" s="133">
        <v>3</v>
      </c>
      <c r="E659" s="115" t="s">
        <v>338</v>
      </c>
      <c r="F659" s="116" t="s">
        <v>193</v>
      </c>
      <c r="G659" s="113">
        <v>10831.5</v>
      </c>
    </row>
    <row r="660" spans="1:7" ht="47.25" x14ac:dyDescent="0.25">
      <c r="A660" s="131" t="s">
        <v>373</v>
      </c>
      <c r="B660" s="132">
        <v>918</v>
      </c>
      <c r="C660" s="133">
        <v>10</v>
      </c>
      <c r="D660" s="133">
        <v>3</v>
      </c>
      <c r="E660" s="115" t="s">
        <v>374</v>
      </c>
      <c r="F660" s="116" t="s">
        <v>193</v>
      </c>
      <c r="G660" s="113">
        <v>10831.5</v>
      </c>
    </row>
    <row r="661" spans="1:7" ht="31.5" x14ac:dyDescent="0.25">
      <c r="A661" s="131" t="s">
        <v>380</v>
      </c>
      <c r="B661" s="132">
        <v>918</v>
      </c>
      <c r="C661" s="133">
        <v>10</v>
      </c>
      <c r="D661" s="133">
        <v>3</v>
      </c>
      <c r="E661" s="115" t="s">
        <v>381</v>
      </c>
      <c r="F661" s="116" t="s">
        <v>193</v>
      </c>
      <c r="G661" s="113">
        <v>10831.5</v>
      </c>
    </row>
    <row r="662" spans="1:7" ht="47.25" x14ac:dyDescent="0.25">
      <c r="A662" s="131" t="s">
        <v>382</v>
      </c>
      <c r="B662" s="132">
        <v>918</v>
      </c>
      <c r="C662" s="133">
        <v>10</v>
      </c>
      <c r="D662" s="133">
        <v>3</v>
      </c>
      <c r="E662" s="115" t="s">
        <v>383</v>
      </c>
      <c r="F662" s="116" t="s">
        <v>193</v>
      </c>
      <c r="G662" s="113">
        <v>10831.5</v>
      </c>
    </row>
    <row r="663" spans="1:7" x14ac:dyDescent="0.25">
      <c r="A663" s="131" t="s">
        <v>245</v>
      </c>
      <c r="B663" s="132">
        <v>918</v>
      </c>
      <c r="C663" s="133">
        <v>10</v>
      </c>
      <c r="D663" s="133">
        <v>3</v>
      </c>
      <c r="E663" s="115" t="s">
        <v>383</v>
      </c>
      <c r="F663" s="116" t="s">
        <v>246</v>
      </c>
      <c r="G663" s="113">
        <v>10831.5</v>
      </c>
    </row>
    <row r="664" spans="1:7" x14ac:dyDescent="0.25">
      <c r="A664" s="131" t="s">
        <v>721</v>
      </c>
      <c r="B664" s="132">
        <v>918</v>
      </c>
      <c r="C664" s="133">
        <v>11</v>
      </c>
      <c r="D664" s="133">
        <v>0</v>
      </c>
      <c r="E664" s="115" t="s">
        <v>193</v>
      </c>
      <c r="F664" s="116" t="s">
        <v>193</v>
      </c>
      <c r="G664" s="113">
        <v>3000</v>
      </c>
    </row>
    <row r="665" spans="1:7" x14ac:dyDescent="0.25">
      <c r="A665" s="131" t="s">
        <v>569</v>
      </c>
      <c r="B665" s="132">
        <v>918</v>
      </c>
      <c r="C665" s="133">
        <v>11</v>
      </c>
      <c r="D665" s="133">
        <v>1</v>
      </c>
      <c r="E665" s="115" t="s">
        <v>193</v>
      </c>
      <c r="F665" s="116" t="s">
        <v>193</v>
      </c>
      <c r="G665" s="113">
        <v>3000</v>
      </c>
    </row>
    <row r="666" spans="1:7" ht="47.25" x14ac:dyDescent="0.25">
      <c r="A666" s="131" t="s">
        <v>553</v>
      </c>
      <c r="B666" s="132">
        <v>918</v>
      </c>
      <c r="C666" s="133">
        <v>11</v>
      </c>
      <c r="D666" s="133">
        <v>1</v>
      </c>
      <c r="E666" s="115" t="s">
        <v>554</v>
      </c>
      <c r="F666" s="116" t="s">
        <v>193</v>
      </c>
      <c r="G666" s="113">
        <v>3000</v>
      </c>
    </row>
    <row r="667" spans="1:7" ht="31.5" x14ac:dyDescent="0.25">
      <c r="A667" s="131" t="s">
        <v>563</v>
      </c>
      <c r="B667" s="132">
        <v>918</v>
      </c>
      <c r="C667" s="133">
        <v>11</v>
      </c>
      <c r="D667" s="133">
        <v>1</v>
      </c>
      <c r="E667" s="115" t="s">
        <v>564</v>
      </c>
      <c r="F667" s="116" t="s">
        <v>193</v>
      </c>
      <c r="G667" s="113">
        <v>3000</v>
      </c>
    </row>
    <row r="668" spans="1:7" ht="31.5" x14ac:dyDescent="0.25">
      <c r="A668" s="131" t="s">
        <v>576</v>
      </c>
      <c r="B668" s="132">
        <v>918</v>
      </c>
      <c r="C668" s="133">
        <v>11</v>
      </c>
      <c r="D668" s="133">
        <v>1</v>
      </c>
      <c r="E668" s="115" t="s">
        <v>577</v>
      </c>
      <c r="F668" s="116" t="s">
        <v>193</v>
      </c>
      <c r="G668" s="113">
        <v>3000</v>
      </c>
    </row>
    <row r="669" spans="1:7" ht="126" x14ac:dyDescent="0.25">
      <c r="A669" s="131" t="s">
        <v>580</v>
      </c>
      <c r="B669" s="132">
        <v>918</v>
      </c>
      <c r="C669" s="133">
        <v>11</v>
      </c>
      <c r="D669" s="133">
        <v>1</v>
      </c>
      <c r="E669" s="115" t="s">
        <v>581</v>
      </c>
      <c r="F669" s="116" t="s">
        <v>193</v>
      </c>
      <c r="G669" s="113">
        <v>3000</v>
      </c>
    </row>
    <row r="670" spans="1:7" ht="31.5" x14ac:dyDescent="0.25">
      <c r="A670" s="131" t="s">
        <v>341</v>
      </c>
      <c r="B670" s="132">
        <v>918</v>
      </c>
      <c r="C670" s="133">
        <v>11</v>
      </c>
      <c r="D670" s="133">
        <v>1</v>
      </c>
      <c r="E670" s="115" t="s">
        <v>581</v>
      </c>
      <c r="F670" s="116" t="s">
        <v>342</v>
      </c>
      <c r="G670" s="113">
        <v>3000</v>
      </c>
    </row>
    <row r="671" spans="1:7" s="120" customFormat="1" x14ac:dyDescent="0.25">
      <c r="A671" s="134" t="s">
        <v>725</v>
      </c>
      <c r="B671" s="135">
        <v>923</v>
      </c>
      <c r="C671" s="136">
        <v>0</v>
      </c>
      <c r="D671" s="136">
        <v>0</v>
      </c>
      <c r="E671" s="121" t="s">
        <v>193</v>
      </c>
      <c r="F671" s="122" t="s">
        <v>193</v>
      </c>
      <c r="G671" s="111">
        <v>3898.8</v>
      </c>
    </row>
    <row r="672" spans="1:7" x14ac:dyDescent="0.25">
      <c r="A672" s="131" t="s">
        <v>710</v>
      </c>
      <c r="B672" s="132">
        <v>923</v>
      </c>
      <c r="C672" s="133">
        <v>1</v>
      </c>
      <c r="D672" s="133">
        <v>0</v>
      </c>
      <c r="E672" s="115" t="s">
        <v>193</v>
      </c>
      <c r="F672" s="116" t="s">
        <v>193</v>
      </c>
      <c r="G672" s="113">
        <v>3888.8</v>
      </c>
    </row>
    <row r="673" spans="1:7" ht="47.25" x14ac:dyDescent="0.25">
      <c r="A673" s="131" t="s">
        <v>394</v>
      </c>
      <c r="B673" s="132">
        <v>923</v>
      </c>
      <c r="C673" s="133">
        <v>1</v>
      </c>
      <c r="D673" s="133">
        <v>6</v>
      </c>
      <c r="E673" s="115" t="s">
        <v>193</v>
      </c>
      <c r="F673" s="116" t="s">
        <v>193</v>
      </c>
      <c r="G673" s="113">
        <v>3888.8</v>
      </c>
    </row>
    <row r="674" spans="1:7" x14ac:dyDescent="0.25">
      <c r="A674" s="131" t="s">
        <v>654</v>
      </c>
      <c r="B674" s="132">
        <v>923</v>
      </c>
      <c r="C674" s="133">
        <v>1</v>
      </c>
      <c r="D674" s="133">
        <v>6</v>
      </c>
      <c r="E674" s="115" t="s">
        <v>655</v>
      </c>
      <c r="F674" s="116" t="s">
        <v>193</v>
      </c>
      <c r="G674" s="113">
        <v>3888.8</v>
      </c>
    </row>
    <row r="675" spans="1:7" ht="31.5" x14ac:dyDescent="0.25">
      <c r="A675" s="131" t="s">
        <v>666</v>
      </c>
      <c r="B675" s="132">
        <v>923</v>
      </c>
      <c r="C675" s="133">
        <v>1</v>
      </c>
      <c r="D675" s="133">
        <v>6</v>
      </c>
      <c r="E675" s="115" t="s">
        <v>667</v>
      </c>
      <c r="F675" s="116" t="s">
        <v>193</v>
      </c>
      <c r="G675" s="113">
        <v>3888.8</v>
      </c>
    </row>
    <row r="676" spans="1:7" ht="31.5" x14ac:dyDescent="0.25">
      <c r="A676" s="131" t="s">
        <v>668</v>
      </c>
      <c r="B676" s="132">
        <v>923</v>
      </c>
      <c r="C676" s="133">
        <v>1</v>
      </c>
      <c r="D676" s="133">
        <v>6</v>
      </c>
      <c r="E676" s="115" t="s">
        <v>669</v>
      </c>
      <c r="F676" s="116" t="s">
        <v>193</v>
      </c>
      <c r="G676" s="113">
        <v>1687.5</v>
      </c>
    </row>
    <row r="677" spans="1:7" ht="157.5" x14ac:dyDescent="0.25">
      <c r="A677" s="131" t="s">
        <v>265</v>
      </c>
      <c r="B677" s="132">
        <v>923</v>
      </c>
      <c r="C677" s="133">
        <v>1</v>
      </c>
      <c r="D677" s="133">
        <v>6</v>
      </c>
      <c r="E677" s="115" t="s">
        <v>670</v>
      </c>
      <c r="F677" s="116" t="s">
        <v>193</v>
      </c>
      <c r="G677" s="113">
        <v>1687.5</v>
      </c>
    </row>
    <row r="678" spans="1:7" ht="63" x14ac:dyDescent="0.25">
      <c r="A678" s="131" t="s">
        <v>214</v>
      </c>
      <c r="B678" s="132">
        <v>923</v>
      </c>
      <c r="C678" s="133">
        <v>1</v>
      </c>
      <c r="D678" s="133">
        <v>6</v>
      </c>
      <c r="E678" s="115" t="s">
        <v>670</v>
      </c>
      <c r="F678" s="116" t="s">
        <v>215</v>
      </c>
      <c r="G678" s="113">
        <v>1687.5</v>
      </c>
    </row>
    <row r="679" spans="1:7" ht="31.5" x14ac:dyDescent="0.25">
      <c r="A679" s="131" t="s">
        <v>671</v>
      </c>
      <c r="B679" s="132">
        <v>923</v>
      </c>
      <c r="C679" s="133">
        <v>1</v>
      </c>
      <c r="D679" s="133">
        <v>6</v>
      </c>
      <c r="E679" s="115" t="s">
        <v>672</v>
      </c>
      <c r="F679" s="116" t="s">
        <v>193</v>
      </c>
      <c r="G679" s="113">
        <v>2201.3000000000002</v>
      </c>
    </row>
    <row r="680" spans="1:7" x14ac:dyDescent="0.25">
      <c r="A680" s="131" t="s">
        <v>333</v>
      </c>
      <c r="B680" s="132">
        <v>923</v>
      </c>
      <c r="C680" s="133">
        <v>1</v>
      </c>
      <c r="D680" s="133">
        <v>6</v>
      </c>
      <c r="E680" s="115" t="s">
        <v>673</v>
      </c>
      <c r="F680" s="116" t="s">
        <v>193</v>
      </c>
      <c r="G680" s="113">
        <v>475.1</v>
      </c>
    </row>
    <row r="681" spans="1:7" ht="63" x14ac:dyDescent="0.25">
      <c r="A681" s="131" t="s">
        <v>214</v>
      </c>
      <c r="B681" s="132">
        <v>923</v>
      </c>
      <c r="C681" s="133">
        <v>1</v>
      </c>
      <c r="D681" s="133">
        <v>6</v>
      </c>
      <c r="E681" s="115" t="s">
        <v>673</v>
      </c>
      <c r="F681" s="116" t="s">
        <v>215</v>
      </c>
      <c r="G681" s="113">
        <v>457.7</v>
      </c>
    </row>
    <row r="682" spans="1:7" ht="31.5" x14ac:dyDescent="0.25">
      <c r="A682" s="131" t="s">
        <v>200</v>
      </c>
      <c r="B682" s="132">
        <v>923</v>
      </c>
      <c r="C682" s="133">
        <v>1</v>
      </c>
      <c r="D682" s="133">
        <v>6</v>
      </c>
      <c r="E682" s="115" t="s">
        <v>673</v>
      </c>
      <c r="F682" s="116" t="s">
        <v>201</v>
      </c>
      <c r="G682" s="113">
        <v>17.399999999999999</v>
      </c>
    </row>
    <row r="683" spans="1:7" ht="157.5" x14ac:dyDescent="0.25">
      <c r="A683" s="131" t="s">
        <v>265</v>
      </c>
      <c r="B683" s="132">
        <v>923</v>
      </c>
      <c r="C683" s="133">
        <v>1</v>
      </c>
      <c r="D683" s="133">
        <v>6</v>
      </c>
      <c r="E683" s="115" t="s">
        <v>674</v>
      </c>
      <c r="F683" s="116" t="s">
        <v>193</v>
      </c>
      <c r="G683" s="113">
        <v>1726.2</v>
      </c>
    </row>
    <row r="684" spans="1:7" ht="63" x14ac:dyDescent="0.25">
      <c r="A684" s="131" t="s">
        <v>214</v>
      </c>
      <c r="B684" s="132">
        <v>923</v>
      </c>
      <c r="C684" s="133">
        <v>1</v>
      </c>
      <c r="D684" s="133">
        <v>6</v>
      </c>
      <c r="E684" s="115" t="s">
        <v>674</v>
      </c>
      <c r="F684" s="116" t="s">
        <v>215</v>
      </c>
      <c r="G684" s="113">
        <v>1726.2</v>
      </c>
    </row>
    <row r="685" spans="1:7" x14ac:dyDescent="0.25">
      <c r="A685" s="131" t="s">
        <v>705</v>
      </c>
      <c r="B685" s="132">
        <v>923</v>
      </c>
      <c r="C685" s="133">
        <v>7</v>
      </c>
      <c r="D685" s="133">
        <v>0</v>
      </c>
      <c r="E685" s="115" t="s">
        <v>193</v>
      </c>
      <c r="F685" s="116" t="s">
        <v>193</v>
      </c>
      <c r="G685" s="113">
        <v>10</v>
      </c>
    </row>
    <row r="686" spans="1:7" ht="31.5" x14ac:dyDescent="0.25">
      <c r="A686" s="131" t="s">
        <v>207</v>
      </c>
      <c r="B686" s="132">
        <v>923</v>
      </c>
      <c r="C686" s="133">
        <v>7</v>
      </c>
      <c r="D686" s="133">
        <v>5</v>
      </c>
      <c r="E686" s="115" t="s">
        <v>193</v>
      </c>
      <c r="F686" s="116" t="s">
        <v>193</v>
      </c>
      <c r="G686" s="113">
        <v>10</v>
      </c>
    </row>
    <row r="687" spans="1:7" x14ac:dyDescent="0.25">
      <c r="A687" s="131" t="s">
        <v>654</v>
      </c>
      <c r="B687" s="132">
        <v>923</v>
      </c>
      <c r="C687" s="133">
        <v>7</v>
      </c>
      <c r="D687" s="133">
        <v>5</v>
      </c>
      <c r="E687" s="115" t="s">
        <v>655</v>
      </c>
      <c r="F687" s="116" t="s">
        <v>193</v>
      </c>
      <c r="G687" s="113">
        <v>10</v>
      </c>
    </row>
    <row r="688" spans="1:7" ht="31.5" x14ac:dyDescent="0.25">
      <c r="A688" s="131" t="s">
        <v>666</v>
      </c>
      <c r="B688" s="132">
        <v>923</v>
      </c>
      <c r="C688" s="133">
        <v>7</v>
      </c>
      <c r="D688" s="133">
        <v>5</v>
      </c>
      <c r="E688" s="115" t="s">
        <v>667</v>
      </c>
      <c r="F688" s="116" t="s">
        <v>193</v>
      </c>
      <c r="G688" s="113">
        <v>10</v>
      </c>
    </row>
    <row r="689" spans="1:7" ht="31.5" x14ac:dyDescent="0.25">
      <c r="A689" s="131" t="s">
        <v>671</v>
      </c>
      <c r="B689" s="132">
        <v>923</v>
      </c>
      <c r="C689" s="133">
        <v>7</v>
      </c>
      <c r="D689" s="133">
        <v>5</v>
      </c>
      <c r="E689" s="115" t="s">
        <v>672</v>
      </c>
      <c r="F689" s="116" t="s">
        <v>193</v>
      </c>
      <c r="G689" s="113">
        <v>10</v>
      </c>
    </row>
    <row r="690" spans="1:7" ht="15" customHeight="1" x14ac:dyDescent="0.25">
      <c r="A690" s="131" t="s">
        <v>206</v>
      </c>
      <c r="B690" s="132">
        <v>923</v>
      </c>
      <c r="C690" s="133">
        <v>7</v>
      </c>
      <c r="D690" s="133">
        <v>5</v>
      </c>
      <c r="E690" s="115" t="s">
        <v>807</v>
      </c>
      <c r="F690" s="116" t="s">
        <v>193</v>
      </c>
      <c r="G690" s="113">
        <v>10</v>
      </c>
    </row>
    <row r="691" spans="1:7" ht="31.5" x14ac:dyDescent="0.25">
      <c r="A691" s="131" t="s">
        <v>200</v>
      </c>
      <c r="B691" s="132">
        <v>923</v>
      </c>
      <c r="C691" s="133">
        <v>7</v>
      </c>
      <c r="D691" s="133">
        <v>5</v>
      </c>
      <c r="E691" s="115" t="s">
        <v>807</v>
      </c>
      <c r="F691" s="116" t="s">
        <v>201</v>
      </c>
      <c r="G691" s="113">
        <v>10</v>
      </c>
    </row>
    <row r="692" spans="1:7" x14ac:dyDescent="0.25">
      <c r="A692" s="230" t="s">
        <v>702</v>
      </c>
      <c r="B692" s="231"/>
      <c r="C692" s="231"/>
      <c r="D692" s="231"/>
      <c r="E692" s="231"/>
      <c r="F692" s="232"/>
      <c r="G692" s="111">
        <v>1704001.7</v>
      </c>
    </row>
    <row r="693" spans="1:7" x14ac:dyDescent="0.25">
      <c r="A693" s="109"/>
      <c r="B693" s="118"/>
      <c r="C693" s="118"/>
      <c r="D693" s="118"/>
      <c r="E693" s="114"/>
      <c r="F693" s="114"/>
      <c r="G693" s="104"/>
    </row>
    <row r="694" spans="1:7" x14ac:dyDescent="0.25">
      <c r="A694" s="104"/>
      <c r="B694" s="114"/>
      <c r="C694" s="114"/>
      <c r="D694" s="114"/>
      <c r="E694" s="114"/>
      <c r="F694" s="114"/>
      <c r="G694" s="104"/>
    </row>
    <row r="695" spans="1:7" x14ac:dyDescent="0.25">
      <c r="A695" s="105" t="s">
        <v>758</v>
      </c>
      <c r="F695" s="214" t="s">
        <v>759</v>
      </c>
      <c r="G695" s="214"/>
    </row>
  </sheetData>
  <autoFilter ref="A18:J692" xr:uid="{00000000-0009-0000-0000-000005000000}"/>
  <mergeCells count="6">
    <mergeCell ref="A692:F692"/>
    <mergeCell ref="F695:G695"/>
    <mergeCell ref="A14:G14"/>
    <mergeCell ref="A16:A17"/>
    <mergeCell ref="B16:F16"/>
    <mergeCell ref="G16:G17"/>
  </mergeCells>
  <pageMargins left="0.78740157480314965" right="0.39370078740157483" top="0.78740157480314965" bottom="0.78740157480314965" header="0.31496062992125984" footer="0.31496062992125984"/>
  <pageSetup paperSize="9" scale="75" orientation="portrait" r:id="rId1"/>
  <headerFooter differentFirst="1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39"/>
  <sheetViews>
    <sheetView workbookViewId="0">
      <selection activeCell="G135" sqref="G135"/>
    </sheetView>
  </sheetViews>
  <sheetFormatPr defaultColWidth="9.140625" defaultRowHeight="15.75" x14ac:dyDescent="0.25"/>
  <cols>
    <col min="1" max="1" width="54.42578125" style="105" customWidth="1"/>
    <col min="2" max="2" width="9.7109375" style="119" bestFit="1" customWidth="1"/>
    <col min="3" max="3" width="7.5703125" style="119" customWidth="1"/>
    <col min="4" max="4" width="9.5703125" style="119" customWidth="1"/>
    <col min="5" max="5" width="12.28515625" style="119" customWidth="1"/>
    <col min="6" max="6" width="7.7109375" style="119" customWidth="1"/>
    <col min="7" max="7" width="11.5703125" style="105" customWidth="1"/>
    <col min="8" max="8" width="12.28515625" style="105" customWidth="1"/>
    <col min="9" max="16384" width="9.140625" style="105"/>
  </cols>
  <sheetData>
    <row r="1" spans="1:9" s="126" customFormat="1" x14ac:dyDescent="0.25">
      <c r="A1" s="124"/>
      <c r="B1" s="125"/>
      <c r="C1" s="125"/>
      <c r="D1" s="125"/>
      <c r="E1" s="124"/>
      <c r="F1" s="124"/>
      <c r="G1" s="124"/>
      <c r="H1" s="124"/>
    </row>
    <row r="2" spans="1:9" s="126" customFormat="1" x14ac:dyDescent="0.25">
      <c r="A2" s="124"/>
      <c r="B2" s="125"/>
      <c r="C2" s="125"/>
      <c r="D2" s="125"/>
      <c r="E2" s="124"/>
      <c r="F2" s="124"/>
      <c r="G2" s="124"/>
      <c r="H2" s="124"/>
    </row>
    <row r="3" spans="1:9" s="126" customFormat="1" x14ac:dyDescent="0.25">
      <c r="A3" s="124"/>
      <c r="B3" s="125"/>
      <c r="C3" s="125"/>
      <c r="D3" s="125"/>
      <c r="E3" s="124"/>
      <c r="F3" s="124"/>
      <c r="G3" s="124"/>
      <c r="H3" s="124"/>
    </row>
    <row r="4" spans="1:9" s="126" customFormat="1" x14ac:dyDescent="0.25">
      <c r="A4" s="124"/>
      <c r="B4" s="125"/>
      <c r="C4" s="125"/>
      <c r="D4" s="125"/>
      <c r="E4" s="124"/>
      <c r="F4" s="124"/>
      <c r="G4" s="124"/>
      <c r="H4" s="124"/>
    </row>
    <row r="5" spans="1:9" s="126" customFormat="1" x14ac:dyDescent="0.25">
      <c r="A5" s="124"/>
      <c r="B5" s="125"/>
      <c r="C5" s="125"/>
      <c r="D5" s="125"/>
      <c r="E5" s="124"/>
      <c r="F5" s="124"/>
      <c r="G5" s="124"/>
      <c r="H5" s="124"/>
    </row>
    <row r="6" spans="1:9" s="126" customFormat="1" x14ac:dyDescent="0.25">
      <c r="A6" s="124"/>
      <c r="B6" s="125"/>
      <c r="C6" s="125"/>
      <c r="D6" s="125"/>
      <c r="E6" s="124"/>
      <c r="F6" s="124"/>
      <c r="G6" s="124"/>
      <c r="H6" s="124"/>
    </row>
    <row r="7" spans="1:9" s="126" customFormat="1" x14ac:dyDescent="0.25">
      <c r="A7" s="124"/>
      <c r="B7" s="125"/>
      <c r="C7" s="125"/>
      <c r="D7" s="125"/>
      <c r="E7" s="124"/>
      <c r="F7" s="124"/>
      <c r="G7" s="124"/>
      <c r="H7" s="124"/>
    </row>
    <row r="8" spans="1:9" s="126" customFormat="1" x14ac:dyDescent="0.25">
      <c r="A8" s="124"/>
      <c r="B8" s="125"/>
      <c r="C8" s="125"/>
      <c r="D8" s="125"/>
      <c r="E8" s="124"/>
      <c r="F8" s="124"/>
      <c r="G8" s="124"/>
      <c r="H8" s="124"/>
    </row>
    <row r="9" spans="1:9" s="126" customFormat="1" x14ac:dyDescent="0.25">
      <c r="A9" s="124"/>
      <c r="B9" s="125"/>
      <c r="C9" s="125"/>
      <c r="D9" s="125"/>
      <c r="E9" s="124"/>
      <c r="F9" s="124"/>
      <c r="G9" s="124"/>
      <c r="H9" s="124"/>
    </row>
    <row r="10" spans="1:9" s="126" customFormat="1" x14ac:dyDescent="0.25">
      <c r="A10" s="124"/>
      <c r="B10" s="125"/>
      <c r="C10" s="125"/>
      <c r="D10" s="125"/>
      <c r="E10" s="124"/>
      <c r="F10" s="124"/>
      <c r="G10" s="124"/>
      <c r="H10" s="124"/>
    </row>
    <row r="11" spans="1:9" s="126" customFormat="1" x14ac:dyDescent="0.25">
      <c r="A11" s="124"/>
      <c r="B11" s="125"/>
      <c r="C11" s="125"/>
      <c r="D11" s="125"/>
      <c r="E11" s="124"/>
      <c r="F11" s="124"/>
      <c r="G11" s="124"/>
      <c r="H11" s="124"/>
    </row>
    <row r="12" spans="1:9" s="126" customFormat="1" x14ac:dyDescent="0.25">
      <c r="A12" s="124"/>
      <c r="B12" s="125"/>
      <c r="C12" s="125"/>
      <c r="D12" s="125"/>
      <c r="E12" s="124"/>
      <c r="F12" s="124"/>
      <c r="G12" s="124"/>
      <c r="H12" s="124"/>
    </row>
    <row r="13" spans="1:9" s="126" customFormat="1" x14ac:dyDescent="0.25">
      <c r="A13" s="124"/>
      <c r="B13" s="125"/>
      <c r="C13" s="125"/>
      <c r="D13" s="125"/>
      <c r="E13" s="124"/>
      <c r="F13" s="124"/>
      <c r="G13" s="124"/>
      <c r="H13" s="124"/>
    </row>
    <row r="14" spans="1:9" s="126" customFormat="1" ht="39.75" customHeight="1" x14ac:dyDescent="0.3">
      <c r="A14" s="235" t="s">
        <v>730</v>
      </c>
      <c r="B14" s="235"/>
      <c r="C14" s="235"/>
      <c r="D14" s="235"/>
      <c r="E14" s="235"/>
      <c r="F14" s="235"/>
      <c r="G14" s="235"/>
      <c r="H14" s="235"/>
      <c r="I14" s="137"/>
    </row>
    <row r="15" spans="1:9" x14ac:dyDescent="0.25">
      <c r="A15" s="104"/>
      <c r="B15" s="114"/>
      <c r="C15" s="114"/>
      <c r="D15" s="114"/>
      <c r="E15" s="114"/>
      <c r="F15" s="114"/>
      <c r="G15" s="104"/>
      <c r="H15" s="104"/>
      <c r="I15" s="104"/>
    </row>
    <row r="16" spans="1:9" x14ac:dyDescent="0.25">
      <c r="A16" s="211" t="s">
        <v>697</v>
      </c>
      <c r="B16" s="211" t="s">
        <v>122</v>
      </c>
      <c r="C16" s="211"/>
      <c r="D16" s="211"/>
      <c r="E16" s="211"/>
      <c r="F16" s="211"/>
      <c r="G16" s="211" t="s">
        <v>726</v>
      </c>
      <c r="H16" s="211"/>
      <c r="I16" s="104"/>
    </row>
    <row r="17" spans="1:9" ht="24" x14ac:dyDescent="0.25">
      <c r="A17" s="211"/>
      <c r="B17" s="106" t="s">
        <v>727</v>
      </c>
      <c r="C17" s="106" t="s">
        <v>728</v>
      </c>
      <c r="D17" s="106" t="s">
        <v>729</v>
      </c>
      <c r="E17" s="106" t="s">
        <v>699</v>
      </c>
      <c r="F17" s="106" t="s">
        <v>700</v>
      </c>
      <c r="G17" s="106">
        <v>2023</v>
      </c>
      <c r="H17" s="106">
        <v>2024</v>
      </c>
      <c r="I17" s="127"/>
    </row>
    <row r="18" spans="1:9" x14ac:dyDescent="0.25">
      <c r="A18" s="128">
        <v>1</v>
      </c>
      <c r="B18" s="128">
        <v>2</v>
      </c>
      <c r="C18" s="128">
        <v>3</v>
      </c>
      <c r="D18" s="128">
        <v>4</v>
      </c>
      <c r="E18" s="128">
        <v>5</v>
      </c>
      <c r="F18" s="128">
        <v>6</v>
      </c>
      <c r="G18" s="128">
        <v>7</v>
      </c>
      <c r="H18" s="108">
        <v>8</v>
      </c>
      <c r="I18" s="129"/>
    </row>
    <row r="19" spans="1:9" s="120" customFormat="1" ht="31.5" x14ac:dyDescent="0.25">
      <c r="A19" s="134" t="s">
        <v>704</v>
      </c>
      <c r="B19" s="135">
        <v>904</v>
      </c>
      <c r="C19" s="136">
        <v>0</v>
      </c>
      <c r="D19" s="136">
        <v>0</v>
      </c>
      <c r="E19" s="121" t="s">
        <v>193</v>
      </c>
      <c r="F19" s="122" t="s">
        <v>193</v>
      </c>
      <c r="G19" s="111">
        <v>58431.8</v>
      </c>
      <c r="H19" s="111">
        <v>50567</v>
      </c>
      <c r="I19" s="129"/>
    </row>
    <row r="20" spans="1:9" x14ac:dyDescent="0.25">
      <c r="A20" s="131" t="s">
        <v>705</v>
      </c>
      <c r="B20" s="132">
        <v>904</v>
      </c>
      <c r="C20" s="133">
        <v>7</v>
      </c>
      <c r="D20" s="133">
        <v>0</v>
      </c>
      <c r="E20" s="115" t="s">
        <v>193</v>
      </c>
      <c r="F20" s="116" t="s">
        <v>193</v>
      </c>
      <c r="G20" s="113">
        <v>17831.2</v>
      </c>
      <c r="H20" s="113">
        <v>10477.6</v>
      </c>
      <c r="I20" s="130"/>
    </row>
    <row r="21" spans="1:9" x14ac:dyDescent="0.25">
      <c r="A21" s="131" t="s">
        <v>262</v>
      </c>
      <c r="B21" s="132">
        <v>904</v>
      </c>
      <c r="C21" s="133">
        <v>7</v>
      </c>
      <c r="D21" s="133">
        <v>3</v>
      </c>
      <c r="E21" s="115" t="s">
        <v>193</v>
      </c>
      <c r="F21" s="116" t="s">
        <v>193</v>
      </c>
      <c r="G21" s="113">
        <v>17821.2</v>
      </c>
      <c r="H21" s="113">
        <v>10467.6</v>
      </c>
      <c r="I21" s="130"/>
    </row>
    <row r="22" spans="1:9" ht="47.25" x14ac:dyDescent="0.25">
      <c r="A22" s="131" t="s">
        <v>294</v>
      </c>
      <c r="B22" s="132">
        <v>904</v>
      </c>
      <c r="C22" s="133">
        <v>7</v>
      </c>
      <c r="D22" s="133">
        <v>3</v>
      </c>
      <c r="E22" s="115" t="s">
        <v>295</v>
      </c>
      <c r="F22" s="116" t="s">
        <v>193</v>
      </c>
      <c r="G22" s="113">
        <v>17821.2</v>
      </c>
      <c r="H22" s="113">
        <v>10467.6</v>
      </c>
      <c r="I22" s="130"/>
    </row>
    <row r="23" spans="1:9" ht="47.25" x14ac:dyDescent="0.25">
      <c r="A23" s="131" t="s">
        <v>296</v>
      </c>
      <c r="B23" s="132">
        <v>904</v>
      </c>
      <c r="C23" s="133">
        <v>7</v>
      </c>
      <c r="D23" s="133">
        <v>3</v>
      </c>
      <c r="E23" s="115" t="s">
        <v>297</v>
      </c>
      <c r="F23" s="116" t="s">
        <v>193</v>
      </c>
      <c r="G23" s="113">
        <v>17821.2</v>
      </c>
      <c r="H23" s="113">
        <v>10467.6</v>
      </c>
      <c r="I23" s="130"/>
    </row>
    <row r="24" spans="1:9" ht="30.75" customHeight="1" x14ac:dyDescent="0.25">
      <c r="A24" s="131" t="s">
        <v>318</v>
      </c>
      <c r="B24" s="132">
        <v>904</v>
      </c>
      <c r="C24" s="133">
        <v>7</v>
      </c>
      <c r="D24" s="133">
        <v>3</v>
      </c>
      <c r="E24" s="115" t="s">
        <v>319</v>
      </c>
      <c r="F24" s="116" t="s">
        <v>193</v>
      </c>
      <c r="G24" s="113">
        <v>17821.2</v>
      </c>
      <c r="H24" s="113">
        <v>10467.6</v>
      </c>
      <c r="I24" s="130"/>
    </row>
    <row r="25" spans="1:9" ht="18.75" customHeight="1" x14ac:dyDescent="0.25">
      <c r="A25" s="131" t="s">
        <v>320</v>
      </c>
      <c r="B25" s="132">
        <v>904</v>
      </c>
      <c r="C25" s="133">
        <v>7</v>
      </c>
      <c r="D25" s="133">
        <v>3</v>
      </c>
      <c r="E25" s="115" t="s">
        <v>321</v>
      </c>
      <c r="F25" s="116" t="s">
        <v>193</v>
      </c>
      <c r="G25" s="113">
        <v>21</v>
      </c>
      <c r="H25" s="113">
        <v>21</v>
      </c>
      <c r="I25" s="130"/>
    </row>
    <row r="26" spans="1:9" ht="18.75" customHeight="1" x14ac:dyDescent="0.25">
      <c r="A26" s="131" t="s">
        <v>245</v>
      </c>
      <c r="B26" s="132">
        <v>904</v>
      </c>
      <c r="C26" s="133">
        <v>7</v>
      </c>
      <c r="D26" s="133">
        <v>3</v>
      </c>
      <c r="E26" s="115" t="s">
        <v>321</v>
      </c>
      <c r="F26" s="116" t="s">
        <v>246</v>
      </c>
      <c r="G26" s="113">
        <v>21</v>
      </c>
      <c r="H26" s="113">
        <v>21</v>
      </c>
      <c r="I26" s="130"/>
    </row>
    <row r="27" spans="1:9" ht="15" customHeight="1" x14ac:dyDescent="0.25">
      <c r="A27" s="131" t="s">
        <v>208</v>
      </c>
      <c r="B27" s="132">
        <v>904</v>
      </c>
      <c r="C27" s="133">
        <v>7</v>
      </c>
      <c r="D27" s="133">
        <v>3</v>
      </c>
      <c r="E27" s="115" t="s">
        <v>322</v>
      </c>
      <c r="F27" s="116" t="s">
        <v>193</v>
      </c>
      <c r="G27" s="113">
        <v>259.10000000000002</v>
      </c>
      <c r="H27" s="113">
        <v>330.7</v>
      </c>
      <c r="I27" s="130"/>
    </row>
    <row r="28" spans="1:9" ht="31.5" x14ac:dyDescent="0.25">
      <c r="A28" s="131" t="s">
        <v>200</v>
      </c>
      <c r="B28" s="132">
        <v>904</v>
      </c>
      <c r="C28" s="133">
        <v>7</v>
      </c>
      <c r="D28" s="133">
        <v>3</v>
      </c>
      <c r="E28" s="115" t="s">
        <v>322</v>
      </c>
      <c r="F28" s="116" t="s">
        <v>201</v>
      </c>
      <c r="G28" s="113">
        <v>166.5</v>
      </c>
      <c r="H28" s="113">
        <v>238.1</v>
      </c>
      <c r="I28" s="130"/>
    </row>
    <row r="29" spans="1:9" x14ac:dyDescent="0.25">
      <c r="A29" s="131" t="s">
        <v>210</v>
      </c>
      <c r="B29" s="132">
        <v>904</v>
      </c>
      <c r="C29" s="133">
        <v>7</v>
      </c>
      <c r="D29" s="133">
        <v>3</v>
      </c>
      <c r="E29" s="115" t="s">
        <v>322</v>
      </c>
      <c r="F29" s="116" t="s">
        <v>211</v>
      </c>
      <c r="G29" s="113">
        <v>92.6</v>
      </c>
      <c r="H29" s="113">
        <v>92.6</v>
      </c>
      <c r="I29" s="130"/>
    </row>
    <row r="30" spans="1:9" ht="31.5" x14ac:dyDescent="0.25">
      <c r="A30" s="131" t="s">
        <v>308</v>
      </c>
      <c r="B30" s="132">
        <v>904</v>
      </c>
      <c r="C30" s="133">
        <v>7</v>
      </c>
      <c r="D30" s="133">
        <v>3</v>
      </c>
      <c r="E30" s="115" t="s">
        <v>323</v>
      </c>
      <c r="F30" s="116" t="s">
        <v>193</v>
      </c>
      <c r="G30" s="113">
        <v>7240.3</v>
      </c>
      <c r="H30" s="113">
        <v>0</v>
      </c>
      <c r="I30" s="130"/>
    </row>
    <row r="31" spans="1:9" ht="31.5" x14ac:dyDescent="0.25">
      <c r="A31" s="131" t="s">
        <v>200</v>
      </c>
      <c r="B31" s="132">
        <v>904</v>
      </c>
      <c r="C31" s="133">
        <v>7</v>
      </c>
      <c r="D31" s="133">
        <v>3</v>
      </c>
      <c r="E31" s="115" t="s">
        <v>323</v>
      </c>
      <c r="F31" s="116" t="s">
        <v>201</v>
      </c>
      <c r="G31" s="113">
        <v>7240.3</v>
      </c>
      <c r="H31" s="113">
        <v>0</v>
      </c>
      <c r="I31" s="130"/>
    </row>
    <row r="32" spans="1:9" ht="173.25" x14ac:dyDescent="0.25">
      <c r="A32" s="131" t="s">
        <v>265</v>
      </c>
      <c r="B32" s="132">
        <v>904</v>
      </c>
      <c r="C32" s="133">
        <v>7</v>
      </c>
      <c r="D32" s="133">
        <v>3</v>
      </c>
      <c r="E32" s="115" t="s">
        <v>324</v>
      </c>
      <c r="F32" s="116" t="s">
        <v>193</v>
      </c>
      <c r="G32" s="113">
        <v>10300.799999999999</v>
      </c>
      <c r="H32" s="113">
        <v>10115.9</v>
      </c>
      <c r="I32" s="130"/>
    </row>
    <row r="33" spans="1:9" ht="78.75" x14ac:dyDescent="0.25">
      <c r="A33" s="131" t="s">
        <v>214</v>
      </c>
      <c r="B33" s="132">
        <v>904</v>
      </c>
      <c r="C33" s="133">
        <v>7</v>
      </c>
      <c r="D33" s="133">
        <v>3</v>
      </c>
      <c r="E33" s="115" t="s">
        <v>324</v>
      </c>
      <c r="F33" s="116" t="s">
        <v>215</v>
      </c>
      <c r="G33" s="113">
        <v>10300.799999999999</v>
      </c>
      <c r="H33" s="113">
        <v>10115.9</v>
      </c>
      <c r="I33" s="130"/>
    </row>
    <row r="34" spans="1:9" ht="31.5" x14ac:dyDescent="0.25">
      <c r="A34" s="131" t="s">
        <v>207</v>
      </c>
      <c r="B34" s="132">
        <v>904</v>
      </c>
      <c r="C34" s="133">
        <v>7</v>
      </c>
      <c r="D34" s="133">
        <v>5</v>
      </c>
      <c r="E34" s="115" t="s">
        <v>193</v>
      </c>
      <c r="F34" s="116" t="s">
        <v>193</v>
      </c>
      <c r="G34" s="113">
        <v>10</v>
      </c>
      <c r="H34" s="113">
        <v>10</v>
      </c>
      <c r="I34" s="130"/>
    </row>
    <row r="35" spans="1:9" ht="47.25" x14ac:dyDescent="0.25">
      <c r="A35" s="131" t="s">
        <v>294</v>
      </c>
      <c r="B35" s="132">
        <v>904</v>
      </c>
      <c r="C35" s="133">
        <v>7</v>
      </c>
      <c r="D35" s="133">
        <v>5</v>
      </c>
      <c r="E35" s="115" t="s">
        <v>295</v>
      </c>
      <c r="F35" s="116" t="s">
        <v>193</v>
      </c>
      <c r="G35" s="113">
        <v>10</v>
      </c>
      <c r="H35" s="113">
        <v>10</v>
      </c>
      <c r="I35" s="130"/>
    </row>
    <row r="36" spans="1:9" ht="47.25" x14ac:dyDescent="0.25">
      <c r="A36" s="131" t="s">
        <v>296</v>
      </c>
      <c r="B36" s="132">
        <v>904</v>
      </c>
      <c r="C36" s="133">
        <v>7</v>
      </c>
      <c r="D36" s="133">
        <v>5</v>
      </c>
      <c r="E36" s="115" t="s">
        <v>297</v>
      </c>
      <c r="F36" s="116" t="s">
        <v>193</v>
      </c>
      <c r="G36" s="113">
        <v>10</v>
      </c>
      <c r="H36" s="113">
        <v>10</v>
      </c>
      <c r="I36" s="130"/>
    </row>
    <row r="37" spans="1:9" ht="31.5" x14ac:dyDescent="0.25">
      <c r="A37" s="131" t="s">
        <v>311</v>
      </c>
      <c r="B37" s="132">
        <v>904</v>
      </c>
      <c r="C37" s="133">
        <v>7</v>
      </c>
      <c r="D37" s="133">
        <v>5</v>
      </c>
      <c r="E37" s="115" t="s">
        <v>312</v>
      </c>
      <c r="F37" s="116" t="s">
        <v>193</v>
      </c>
      <c r="G37" s="113">
        <v>10</v>
      </c>
      <c r="H37" s="113">
        <v>10</v>
      </c>
      <c r="I37" s="130"/>
    </row>
    <row r="38" spans="1:9" ht="31.5" x14ac:dyDescent="0.25">
      <c r="A38" s="131" t="s">
        <v>206</v>
      </c>
      <c r="B38" s="132">
        <v>904</v>
      </c>
      <c r="C38" s="133">
        <v>7</v>
      </c>
      <c r="D38" s="133">
        <v>5</v>
      </c>
      <c r="E38" s="115" t="s">
        <v>315</v>
      </c>
      <c r="F38" s="116" t="s">
        <v>193</v>
      </c>
      <c r="G38" s="113">
        <v>10</v>
      </c>
      <c r="H38" s="113">
        <v>10</v>
      </c>
      <c r="I38" s="130"/>
    </row>
    <row r="39" spans="1:9" ht="31.5" x14ac:dyDescent="0.25">
      <c r="A39" s="131" t="s">
        <v>200</v>
      </c>
      <c r="B39" s="132">
        <v>904</v>
      </c>
      <c r="C39" s="133">
        <v>7</v>
      </c>
      <c r="D39" s="133">
        <v>5</v>
      </c>
      <c r="E39" s="115" t="s">
        <v>315</v>
      </c>
      <c r="F39" s="116" t="s">
        <v>201</v>
      </c>
      <c r="G39" s="113">
        <v>10</v>
      </c>
      <c r="H39" s="113">
        <v>10</v>
      </c>
      <c r="I39" s="130"/>
    </row>
    <row r="40" spans="1:9" x14ac:dyDescent="0.25">
      <c r="A40" s="131" t="s">
        <v>706</v>
      </c>
      <c r="B40" s="132">
        <v>904</v>
      </c>
      <c r="C40" s="133">
        <v>8</v>
      </c>
      <c r="D40" s="133">
        <v>0</v>
      </c>
      <c r="E40" s="115" t="s">
        <v>193</v>
      </c>
      <c r="F40" s="116" t="s">
        <v>193</v>
      </c>
      <c r="G40" s="113">
        <v>40600.6</v>
      </c>
      <c r="H40" s="113">
        <v>40089.4</v>
      </c>
      <c r="I40" s="130"/>
    </row>
    <row r="41" spans="1:9" x14ac:dyDescent="0.25">
      <c r="A41" s="131" t="s">
        <v>301</v>
      </c>
      <c r="B41" s="132">
        <v>904</v>
      </c>
      <c r="C41" s="133">
        <v>8</v>
      </c>
      <c r="D41" s="133">
        <v>1</v>
      </c>
      <c r="E41" s="115" t="s">
        <v>193</v>
      </c>
      <c r="F41" s="116" t="s">
        <v>193</v>
      </c>
      <c r="G41" s="113">
        <v>38733.4</v>
      </c>
      <c r="H41" s="113">
        <v>38251.199999999997</v>
      </c>
      <c r="I41" s="130"/>
    </row>
    <row r="42" spans="1:9" ht="47.25" x14ac:dyDescent="0.25">
      <c r="A42" s="131" t="s">
        <v>294</v>
      </c>
      <c r="B42" s="132">
        <v>904</v>
      </c>
      <c r="C42" s="133">
        <v>8</v>
      </c>
      <c r="D42" s="133">
        <v>1</v>
      </c>
      <c r="E42" s="115" t="s">
        <v>295</v>
      </c>
      <c r="F42" s="116" t="s">
        <v>193</v>
      </c>
      <c r="G42" s="113">
        <v>38561.4</v>
      </c>
      <c r="H42" s="113">
        <v>38186.199999999997</v>
      </c>
      <c r="I42" s="130"/>
    </row>
    <row r="43" spans="1:9" ht="47.25" x14ac:dyDescent="0.25">
      <c r="A43" s="131" t="s">
        <v>296</v>
      </c>
      <c r="B43" s="132">
        <v>904</v>
      </c>
      <c r="C43" s="133">
        <v>8</v>
      </c>
      <c r="D43" s="133">
        <v>1</v>
      </c>
      <c r="E43" s="115" t="s">
        <v>297</v>
      </c>
      <c r="F43" s="116" t="s">
        <v>193</v>
      </c>
      <c r="G43" s="113">
        <v>38561.4</v>
      </c>
      <c r="H43" s="113">
        <v>38186.199999999997</v>
      </c>
      <c r="I43" s="130"/>
    </row>
    <row r="44" spans="1:9" x14ac:dyDescent="0.25">
      <c r="A44" s="131" t="s">
        <v>298</v>
      </c>
      <c r="B44" s="132">
        <v>904</v>
      </c>
      <c r="C44" s="133">
        <v>8</v>
      </c>
      <c r="D44" s="133">
        <v>1</v>
      </c>
      <c r="E44" s="115" t="s">
        <v>299</v>
      </c>
      <c r="F44" s="116" t="s">
        <v>193</v>
      </c>
      <c r="G44" s="113">
        <v>2853</v>
      </c>
      <c r="H44" s="113">
        <v>2860.7</v>
      </c>
      <c r="I44" s="130"/>
    </row>
    <row r="45" spans="1:9" ht="15" customHeight="1" x14ac:dyDescent="0.25">
      <c r="A45" s="131" t="s">
        <v>208</v>
      </c>
      <c r="B45" s="132">
        <v>904</v>
      </c>
      <c r="C45" s="133">
        <v>8</v>
      </c>
      <c r="D45" s="133">
        <v>1</v>
      </c>
      <c r="E45" s="115" t="s">
        <v>300</v>
      </c>
      <c r="F45" s="116" t="s">
        <v>193</v>
      </c>
      <c r="G45" s="113">
        <v>163</v>
      </c>
      <c r="H45" s="113">
        <v>219.7</v>
      </c>
      <c r="I45" s="130"/>
    </row>
    <row r="46" spans="1:9" ht="78.75" x14ac:dyDescent="0.25">
      <c r="A46" s="131" t="s">
        <v>214</v>
      </c>
      <c r="B46" s="132">
        <v>904</v>
      </c>
      <c r="C46" s="133">
        <v>8</v>
      </c>
      <c r="D46" s="133">
        <v>1</v>
      </c>
      <c r="E46" s="115" t="s">
        <v>300</v>
      </c>
      <c r="F46" s="116" t="s">
        <v>215</v>
      </c>
      <c r="G46" s="113">
        <v>5.4</v>
      </c>
      <c r="H46" s="113">
        <v>5.4</v>
      </c>
      <c r="I46" s="130"/>
    </row>
    <row r="47" spans="1:9" ht="31.5" x14ac:dyDescent="0.25">
      <c r="A47" s="131" t="s">
        <v>200</v>
      </c>
      <c r="B47" s="132">
        <v>904</v>
      </c>
      <c r="C47" s="133">
        <v>8</v>
      </c>
      <c r="D47" s="133">
        <v>1</v>
      </c>
      <c r="E47" s="115" t="s">
        <v>300</v>
      </c>
      <c r="F47" s="116" t="s">
        <v>201</v>
      </c>
      <c r="G47" s="113">
        <v>150.19999999999999</v>
      </c>
      <c r="H47" s="113">
        <v>206.9</v>
      </c>
      <c r="I47" s="130"/>
    </row>
    <row r="48" spans="1:9" x14ac:dyDescent="0.25">
      <c r="A48" s="131" t="s">
        <v>210</v>
      </c>
      <c r="B48" s="132">
        <v>904</v>
      </c>
      <c r="C48" s="133">
        <v>8</v>
      </c>
      <c r="D48" s="133">
        <v>1</v>
      </c>
      <c r="E48" s="115" t="s">
        <v>300</v>
      </c>
      <c r="F48" s="116" t="s">
        <v>211</v>
      </c>
      <c r="G48" s="113">
        <v>7.4</v>
      </c>
      <c r="H48" s="113">
        <v>7.4</v>
      </c>
      <c r="I48" s="130"/>
    </row>
    <row r="49" spans="1:9" ht="173.25" x14ac:dyDescent="0.25">
      <c r="A49" s="131" t="s">
        <v>265</v>
      </c>
      <c r="B49" s="132">
        <v>904</v>
      </c>
      <c r="C49" s="133">
        <v>8</v>
      </c>
      <c r="D49" s="133">
        <v>1</v>
      </c>
      <c r="E49" s="115" t="s">
        <v>302</v>
      </c>
      <c r="F49" s="116" t="s">
        <v>193</v>
      </c>
      <c r="G49" s="113">
        <v>2690</v>
      </c>
      <c r="H49" s="113">
        <v>2641</v>
      </c>
      <c r="I49" s="130"/>
    </row>
    <row r="50" spans="1:9" ht="78.75" x14ac:dyDescent="0.25">
      <c r="A50" s="131" t="s">
        <v>214</v>
      </c>
      <c r="B50" s="132">
        <v>904</v>
      </c>
      <c r="C50" s="133">
        <v>8</v>
      </c>
      <c r="D50" s="133">
        <v>1</v>
      </c>
      <c r="E50" s="115" t="s">
        <v>302</v>
      </c>
      <c r="F50" s="116" t="s">
        <v>215</v>
      </c>
      <c r="G50" s="113">
        <v>2690</v>
      </c>
      <c r="H50" s="113">
        <v>2641</v>
      </c>
      <c r="I50" s="130"/>
    </row>
    <row r="51" spans="1:9" ht="31.5" x14ac:dyDescent="0.25">
      <c r="A51" s="131" t="s">
        <v>303</v>
      </c>
      <c r="B51" s="132">
        <v>904</v>
      </c>
      <c r="C51" s="133">
        <v>8</v>
      </c>
      <c r="D51" s="133">
        <v>1</v>
      </c>
      <c r="E51" s="115" t="s">
        <v>304</v>
      </c>
      <c r="F51" s="116" t="s">
        <v>193</v>
      </c>
      <c r="G51" s="113">
        <v>22460.2</v>
      </c>
      <c r="H51" s="113">
        <v>22020.799999999999</v>
      </c>
      <c r="I51" s="130"/>
    </row>
    <row r="52" spans="1:9" ht="15" customHeight="1" x14ac:dyDescent="0.25">
      <c r="A52" s="131" t="s">
        <v>208</v>
      </c>
      <c r="B52" s="132">
        <v>904</v>
      </c>
      <c r="C52" s="133">
        <v>8</v>
      </c>
      <c r="D52" s="133">
        <v>1</v>
      </c>
      <c r="E52" s="115" t="s">
        <v>305</v>
      </c>
      <c r="F52" s="116" t="s">
        <v>193</v>
      </c>
      <c r="G52" s="113">
        <v>1227.0999999999999</v>
      </c>
      <c r="H52" s="113">
        <v>1370.5</v>
      </c>
      <c r="I52" s="130"/>
    </row>
    <row r="53" spans="1:9" ht="31.5" x14ac:dyDescent="0.25">
      <c r="A53" s="131" t="s">
        <v>200</v>
      </c>
      <c r="B53" s="132">
        <v>904</v>
      </c>
      <c r="C53" s="133">
        <v>8</v>
      </c>
      <c r="D53" s="133">
        <v>1</v>
      </c>
      <c r="E53" s="115" t="s">
        <v>305</v>
      </c>
      <c r="F53" s="116" t="s">
        <v>201</v>
      </c>
      <c r="G53" s="113">
        <v>1215.2</v>
      </c>
      <c r="H53" s="113">
        <v>1358.6</v>
      </c>
      <c r="I53" s="130"/>
    </row>
    <row r="54" spans="1:9" x14ac:dyDescent="0.25">
      <c r="A54" s="131" t="s">
        <v>210</v>
      </c>
      <c r="B54" s="132">
        <v>904</v>
      </c>
      <c r="C54" s="133">
        <v>8</v>
      </c>
      <c r="D54" s="133">
        <v>1</v>
      </c>
      <c r="E54" s="115" t="s">
        <v>305</v>
      </c>
      <c r="F54" s="116" t="s">
        <v>211</v>
      </c>
      <c r="G54" s="113">
        <v>11.9</v>
      </c>
      <c r="H54" s="113">
        <v>11.9</v>
      </c>
      <c r="I54" s="130"/>
    </row>
    <row r="55" spans="1:9" ht="63" x14ac:dyDescent="0.25">
      <c r="A55" s="131" t="s">
        <v>306</v>
      </c>
      <c r="B55" s="132">
        <v>904</v>
      </c>
      <c r="C55" s="133">
        <v>8</v>
      </c>
      <c r="D55" s="133">
        <v>1</v>
      </c>
      <c r="E55" s="115" t="s">
        <v>307</v>
      </c>
      <c r="F55" s="116" t="s">
        <v>193</v>
      </c>
      <c r="G55" s="113">
        <v>397.7</v>
      </c>
      <c r="H55" s="113">
        <v>397.7</v>
      </c>
      <c r="I55" s="130"/>
    </row>
    <row r="56" spans="1:9" ht="31.5" x14ac:dyDescent="0.25">
      <c r="A56" s="131" t="s">
        <v>200</v>
      </c>
      <c r="B56" s="132">
        <v>904</v>
      </c>
      <c r="C56" s="133">
        <v>8</v>
      </c>
      <c r="D56" s="133">
        <v>1</v>
      </c>
      <c r="E56" s="115" t="s">
        <v>307</v>
      </c>
      <c r="F56" s="116" t="s">
        <v>201</v>
      </c>
      <c r="G56" s="113">
        <v>397.7</v>
      </c>
      <c r="H56" s="113">
        <v>397.7</v>
      </c>
      <c r="I56" s="130"/>
    </row>
    <row r="57" spans="1:9" ht="31.5" x14ac:dyDescent="0.25">
      <c r="A57" s="131" t="s">
        <v>308</v>
      </c>
      <c r="B57" s="132">
        <v>904</v>
      </c>
      <c r="C57" s="133">
        <v>8</v>
      </c>
      <c r="D57" s="133">
        <v>1</v>
      </c>
      <c r="E57" s="115" t="s">
        <v>309</v>
      </c>
      <c r="F57" s="116" t="s">
        <v>193</v>
      </c>
      <c r="G57" s="113">
        <v>225.7</v>
      </c>
      <c r="H57" s="113">
        <v>0</v>
      </c>
      <c r="I57" s="130"/>
    </row>
    <row r="58" spans="1:9" ht="31.5" x14ac:dyDescent="0.25">
      <c r="A58" s="131" t="s">
        <v>200</v>
      </c>
      <c r="B58" s="132">
        <v>904</v>
      </c>
      <c r="C58" s="133">
        <v>8</v>
      </c>
      <c r="D58" s="133">
        <v>1</v>
      </c>
      <c r="E58" s="115" t="s">
        <v>309</v>
      </c>
      <c r="F58" s="116" t="s">
        <v>201</v>
      </c>
      <c r="G58" s="113">
        <v>225.7</v>
      </c>
      <c r="H58" s="113">
        <v>0</v>
      </c>
      <c r="I58" s="130"/>
    </row>
    <row r="59" spans="1:9" ht="173.25" x14ac:dyDescent="0.25">
      <c r="A59" s="131" t="s">
        <v>265</v>
      </c>
      <c r="B59" s="132">
        <v>904</v>
      </c>
      <c r="C59" s="133">
        <v>8</v>
      </c>
      <c r="D59" s="133">
        <v>1</v>
      </c>
      <c r="E59" s="115" t="s">
        <v>310</v>
      </c>
      <c r="F59" s="116" t="s">
        <v>193</v>
      </c>
      <c r="G59" s="113">
        <v>20609.7</v>
      </c>
      <c r="H59" s="113">
        <v>20252.599999999999</v>
      </c>
      <c r="I59" s="130"/>
    </row>
    <row r="60" spans="1:9" ht="78.75" x14ac:dyDescent="0.25">
      <c r="A60" s="131" t="s">
        <v>214</v>
      </c>
      <c r="B60" s="132">
        <v>904</v>
      </c>
      <c r="C60" s="133">
        <v>8</v>
      </c>
      <c r="D60" s="133">
        <v>1</v>
      </c>
      <c r="E60" s="115" t="s">
        <v>310</v>
      </c>
      <c r="F60" s="116" t="s">
        <v>215</v>
      </c>
      <c r="G60" s="113">
        <v>20609.7</v>
      </c>
      <c r="H60" s="113">
        <v>20252.599999999999</v>
      </c>
      <c r="I60" s="130"/>
    </row>
    <row r="61" spans="1:9" ht="31.5" x14ac:dyDescent="0.25">
      <c r="A61" s="131" t="s">
        <v>311</v>
      </c>
      <c r="B61" s="132">
        <v>904</v>
      </c>
      <c r="C61" s="133">
        <v>8</v>
      </c>
      <c r="D61" s="133">
        <v>1</v>
      </c>
      <c r="E61" s="115" t="s">
        <v>312</v>
      </c>
      <c r="F61" s="116" t="s">
        <v>193</v>
      </c>
      <c r="G61" s="113">
        <v>13008.2</v>
      </c>
      <c r="H61" s="113">
        <v>13304.7</v>
      </c>
      <c r="I61" s="130"/>
    </row>
    <row r="62" spans="1:9" ht="47.25" x14ac:dyDescent="0.25">
      <c r="A62" s="131" t="s">
        <v>313</v>
      </c>
      <c r="B62" s="132">
        <v>904</v>
      </c>
      <c r="C62" s="133">
        <v>8</v>
      </c>
      <c r="D62" s="133">
        <v>1</v>
      </c>
      <c r="E62" s="115" t="s">
        <v>314</v>
      </c>
      <c r="F62" s="116" t="s">
        <v>193</v>
      </c>
      <c r="G62" s="113">
        <v>222</v>
      </c>
      <c r="H62" s="113">
        <v>222</v>
      </c>
      <c r="I62" s="130"/>
    </row>
    <row r="63" spans="1:9" ht="31.5" x14ac:dyDescent="0.25">
      <c r="A63" s="131" t="s">
        <v>200</v>
      </c>
      <c r="B63" s="132">
        <v>904</v>
      </c>
      <c r="C63" s="133">
        <v>8</v>
      </c>
      <c r="D63" s="133">
        <v>1</v>
      </c>
      <c r="E63" s="115" t="s">
        <v>314</v>
      </c>
      <c r="F63" s="116" t="s">
        <v>201</v>
      </c>
      <c r="G63" s="113">
        <v>222</v>
      </c>
      <c r="H63" s="113">
        <v>222</v>
      </c>
      <c r="I63" s="130"/>
    </row>
    <row r="64" spans="1:9" ht="15" customHeight="1" x14ac:dyDescent="0.25">
      <c r="A64" s="131" t="s">
        <v>208</v>
      </c>
      <c r="B64" s="132">
        <v>904</v>
      </c>
      <c r="C64" s="133">
        <v>8</v>
      </c>
      <c r="D64" s="133">
        <v>1</v>
      </c>
      <c r="E64" s="115" t="s">
        <v>316</v>
      </c>
      <c r="F64" s="116" t="s">
        <v>193</v>
      </c>
      <c r="G64" s="113">
        <v>540.70000000000005</v>
      </c>
      <c r="H64" s="113">
        <v>975.3</v>
      </c>
      <c r="I64" s="130"/>
    </row>
    <row r="65" spans="1:9" ht="78.75" x14ac:dyDescent="0.25">
      <c r="A65" s="131" t="s">
        <v>214</v>
      </c>
      <c r="B65" s="132">
        <v>904</v>
      </c>
      <c r="C65" s="133">
        <v>8</v>
      </c>
      <c r="D65" s="133">
        <v>1</v>
      </c>
      <c r="E65" s="115" t="s">
        <v>316</v>
      </c>
      <c r="F65" s="116" t="s">
        <v>215</v>
      </c>
      <c r="G65" s="113">
        <v>4.2</v>
      </c>
      <c r="H65" s="113">
        <v>4.2</v>
      </c>
      <c r="I65" s="130"/>
    </row>
    <row r="66" spans="1:9" ht="31.5" x14ac:dyDescent="0.25">
      <c r="A66" s="131" t="s">
        <v>200</v>
      </c>
      <c r="B66" s="132">
        <v>904</v>
      </c>
      <c r="C66" s="133">
        <v>8</v>
      </c>
      <c r="D66" s="133">
        <v>1</v>
      </c>
      <c r="E66" s="115" t="s">
        <v>316</v>
      </c>
      <c r="F66" s="116" t="s">
        <v>201</v>
      </c>
      <c r="G66" s="113">
        <v>514</v>
      </c>
      <c r="H66" s="113">
        <v>948.6</v>
      </c>
      <c r="I66" s="130"/>
    </row>
    <row r="67" spans="1:9" x14ac:dyDescent="0.25">
      <c r="A67" s="131" t="s">
        <v>210</v>
      </c>
      <c r="B67" s="132">
        <v>904</v>
      </c>
      <c r="C67" s="133">
        <v>8</v>
      </c>
      <c r="D67" s="133">
        <v>1</v>
      </c>
      <c r="E67" s="115" t="s">
        <v>316</v>
      </c>
      <c r="F67" s="116" t="s">
        <v>211</v>
      </c>
      <c r="G67" s="113">
        <v>22.5</v>
      </c>
      <c r="H67" s="113">
        <v>22.5</v>
      </c>
      <c r="I67" s="130"/>
    </row>
    <row r="68" spans="1:9" ht="173.25" x14ac:dyDescent="0.25">
      <c r="A68" s="131" t="s">
        <v>265</v>
      </c>
      <c r="B68" s="132">
        <v>904</v>
      </c>
      <c r="C68" s="133">
        <v>8</v>
      </c>
      <c r="D68" s="133">
        <v>1</v>
      </c>
      <c r="E68" s="115" t="s">
        <v>317</v>
      </c>
      <c r="F68" s="116" t="s">
        <v>193</v>
      </c>
      <c r="G68" s="113">
        <v>12245.5</v>
      </c>
      <c r="H68" s="113">
        <v>12107.4</v>
      </c>
      <c r="I68" s="130"/>
    </row>
    <row r="69" spans="1:9" ht="78.75" x14ac:dyDescent="0.25">
      <c r="A69" s="131" t="s">
        <v>214</v>
      </c>
      <c r="B69" s="132">
        <v>904</v>
      </c>
      <c r="C69" s="133">
        <v>8</v>
      </c>
      <c r="D69" s="133">
        <v>1</v>
      </c>
      <c r="E69" s="115" t="s">
        <v>317</v>
      </c>
      <c r="F69" s="116" t="s">
        <v>215</v>
      </c>
      <c r="G69" s="113">
        <v>12245.5</v>
      </c>
      <c r="H69" s="113">
        <v>12107.4</v>
      </c>
      <c r="I69" s="130"/>
    </row>
    <row r="70" spans="1:9" ht="47.25" x14ac:dyDescent="0.25">
      <c r="A70" s="131" t="s">
        <v>325</v>
      </c>
      <c r="B70" s="132">
        <v>904</v>
      </c>
      <c r="C70" s="133">
        <v>8</v>
      </c>
      <c r="D70" s="133">
        <v>1</v>
      </c>
      <c r="E70" s="115" t="s">
        <v>326</v>
      </c>
      <c r="F70" s="116" t="s">
        <v>193</v>
      </c>
      <c r="G70" s="113">
        <v>240</v>
      </c>
      <c r="H70" s="113">
        <v>0</v>
      </c>
      <c r="I70" s="130"/>
    </row>
    <row r="71" spans="1:9" x14ac:dyDescent="0.25">
      <c r="A71" s="131" t="s">
        <v>327</v>
      </c>
      <c r="B71" s="132">
        <v>904</v>
      </c>
      <c r="C71" s="133">
        <v>8</v>
      </c>
      <c r="D71" s="133">
        <v>1</v>
      </c>
      <c r="E71" s="115" t="s">
        <v>328</v>
      </c>
      <c r="F71" s="116" t="s">
        <v>193</v>
      </c>
      <c r="G71" s="113">
        <v>240</v>
      </c>
      <c r="H71" s="113">
        <v>0</v>
      </c>
      <c r="I71" s="130"/>
    </row>
    <row r="72" spans="1:9" ht="31.5" x14ac:dyDescent="0.25">
      <c r="A72" s="131" t="s">
        <v>200</v>
      </c>
      <c r="B72" s="132">
        <v>904</v>
      </c>
      <c r="C72" s="133">
        <v>8</v>
      </c>
      <c r="D72" s="133">
        <v>1</v>
      </c>
      <c r="E72" s="115" t="s">
        <v>328</v>
      </c>
      <c r="F72" s="116" t="s">
        <v>201</v>
      </c>
      <c r="G72" s="113">
        <v>240</v>
      </c>
      <c r="H72" s="113">
        <v>0</v>
      </c>
      <c r="I72" s="130"/>
    </row>
    <row r="73" spans="1:9" ht="46.5" customHeight="1" x14ac:dyDescent="0.25">
      <c r="A73" s="131" t="s">
        <v>337</v>
      </c>
      <c r="B73" s="132">
        <v>904</v>
      </c>
      <c r="C73" s="133">
        <v>8</v>
      </c>
      <c r="D73" s="133">
        <v>1</v>
      </c>
      <c r="E73" s="115" t="s">
        <v>338</v>
      </c>
      <c r="F73" s="116" t="s">
        <v>193</v>
      </c>
      <c r="G73" s="113">
        <v>32</v>
      </c>
      <c r="H73" s="113">
        <v>0</v>
      </c>
      <c r="I73" s="130"/>
    </row>
    <row r="74" spans="1:9" ht="47.25" customHeight="1" x14ac:dyDescent="0.25">
      <c r="A74" s="131" t="s">
        <v>364</v>
      </c>
      <c r="B74" s="132">
        <v>904</v>
      </c>
      <c r="C74" s="133">
        <v>8</v>
      </c>
      <c r="D74" s="133">
        <v>1</v>
      </c>
      <c r="E74" s="115" t="s">
        <v>365</v>
      </c>
      <c r="F74" s="116" t="s">
        <v>193</v>
      </c>
      <c r="G74" s="113">
        <v>32</v>
      </c>
      <c r="H74" s="113">
        <v>0</v>
      </c>
      <c r="I74" s="130"/>
    </row>
    <row r="75" spans="1:9" ht="47.25" x14ac:dyDescent="0.25">
      <c r="A75" s="131" t="s">
        <v>366</v>
      </c>
      <c r="B75" s="132">
        <v>904</v>
      </c>
      <c r="C75" s="133">
        <v>8</v>
      </c>
      <c r="D75" s="133">
        <v>1</v>
      </c>
      <c r="E75" s="115" t="s">
        <v>367</v>
      </c>
      <c r="F75" s="116" t="s">
        <v>193</v>
      </c>
      <c r="G75" s="113">
        <v>32</v>
      </c>
      <c r="H75" s="113">
        <v>0</v>
      </c>
      <c r="I75" s="130"/>
    </row>
    <row r="76" spans="1:9" ht="63" x14ac:dyDescent="0.25">
      <c r="A76" s="131" t="s">
        <v>282</v>
      </c>
      <c r="B76" s="132">
        <v>904</v>
      </c>
      <c r="C76" s="133">
        <v>8</v>
      </c>
      <c r="D76" s="133">
        <v>1</v>
      </c>
      <c r="E76" s="115" t="s">
        <v>368</v>
      </c>
      <c r="F76" s="116" t="s">
        <v>193</v>
      </c>
      <c r="G76" s="113">
        <v>32</v>
      </c>
      <c r="H76" s="113">
        <v>0</v>
      </c>
      <c r="I76" s="130"/>
    </row>
    <row r="77" spans="1:9" ht="31.5" x14ac:dyDescent="0.25">
      <c r="A77" s="131" t="s">
        <v>200</v>
      </c>
      <c r="B77" s="132">
        <v>904</v>
      </c>
      <c r="C77" s="133">
        <v>8</v>
      </c>
      <c r="D77" s="133">
        <v>1</v>
      </c>
      <c r="E77" s="115" t="s">
        <v>368</v>
      </c>
      <c r="F77" s="116" t="s">
        <v>201</v>
      </c>
      <c r="G77" s="113">
        <v>32</v>
      </c>
      <c r="H77" s="113">
        <v>0</v>
      </c>
      <c r="I77" s="130"/>
    </row>
    <row r="78" spans="1:9" ht="47.25" x14ac:dyDescent="0.25">
      <c r="A78" s="131" t="s">
        <v>623</v>
      </c>
      <c r="B78" s="132">
        <v>904</v>
      </c>
      <c r="C78" s="133">
        <v>8</v>
      </c>
      <c r="D78" s="133">
        <v>1</v>
      </c>
      <c r="E78" s="115" t="s">
        <v>624</v>
      </c>
      <c r="F78" s="116" t="s">
        <v>193</v>
      </c>
      <c r="G78" s="113">
        <v>140</v>
      </c>
      <c r="H78" s="113">
        <v>65</v>
      </c>
      <c r="I78" s="130"/>
    </row>
    <row r="79" spans="1:9" ht="63" x14ac:dyDescent="0.25">
      <c r="A79" s="131" t="s">
        <v>625</v>
      </c>
      <c r="B79" s="132">
        <v>904</v>
      </c>
      <c r="C79" s="133">
        <v>8</v>
      </c>
      <c r="D79" s="133">
        <v>1</v>
      </c>
      <c r="E79" s="115" t="s">
        <v>626</v>
      </c>
      <c r="F79" s="116" t="s">
        <v>193</v>
      </c>
      <c r="G79" s="113">
        <v>140</v>
      </c>
      <c r="H79" s="113">
        <v>65</v>
      </c>
      <c r="I79" s="130"/>
    </row>
    <row r="80" spans="1:9" ht="63" customHeight="1" x14ac:dyDescent="0.25">
      <c r="A80" s="131" t="s">
        <v>627</v>
      </c>
      <c r="B80" s="132">
        <v>904</v>
      </c>
      <c r="C80" s="133">
        <v>8</v>
      </c>
      <c r="D80" s="133">
        <v>1</v>
      </c>
      <c r="E80" s="115" t="s">
        <v>628</v>
      </c>
      <c r="F80" s="116" t="s">
        <v>193</v>
      </c>
      <c r="G80" s="113">
        <v>140</v>
      </c>
      <c r="H80" s="113">
        <v>65</v>
      </c>
      <c r="I80" s="130"/>
    </row>
    <row r="81" spans="1:9" ht="47.25" x14ac:dyDescent="0.25">
      <c r="A81" s="131" t="s">
        <v>629</v>
      </c>
      <c r="B81" s="132">
        <v>904</v>
      </c>
      <c r="C81" s="133">
        <v>8</v>
      </c>
      <c r="D81" s="133">
        <v>1</v>
      </c>
      <c r="E81" s="115" t="s">
        <v>630</v>
      </c>
      <c r="F81" s="116" t="s">
        <v>193</v>
      </c>
      <c r="G81" s="113">
        <v>140</v>
      </c>
      <c r="H81" s="113">
        <v>65</v>
      </c>
      <c r="I81" s="130"/>
    </row>
    <row r="82" spans="1:9" ht="31.5" x14ac:dyDescent="0.25">
      <c r="A82" s="131" t="s">
        <v>200</v>
      </c>
      <c r="B82" s="132">
        <v>904</v>
      </c>
      <c r="C82" s="133">
        <v>8</v>
      </c>
      <c r="D82" s="133">
        <v>1</v>
      </c>
      <c r="E82" s="115" t="s">
        <v>630</v>
      </c>
      <c r="F82" s="116" t="s">
        <v>201</v>
      </c>
      <c r="G82" s="113">
        <v>140</v>
      </c>
      <c r="H82" s="113">
        <v>65</v>
      </c>
      <c r="I82" s="130"/>
    </row>
    <row r="83" spans="1:9" ht="17.25" customHeight="1" x14ac:dyDescent="0.25">
      <c r="A83" s="131" t="s">
        <v>335</v>
      </c>
      <c r="B83" s="132">
        <v>904</v>
      </c>
      <c r="C83" s="133">
        <v>8</v>
      </c>
      <c r="D83" s="133">
        <v>4</v>
      </c>
      <c r="E83" s="115" t="s">
        <v>193</v>
      </c>
      <c r="F83" s="116" t="s">
        <v>193</v>
      </c>
      <c r="G83" s="113">
        <v>1867.2</v>
      </c>
      <c r="H83" s="113">
        <v>1838.2</v>
      </c>
      <c r="I83" s="130"/>
    </row>
    <row r="84" spans="1:9" ht="47.25" x14ac:dyDescent="0.25">
      <c r="A84" s="131" t="s">
        <v>294</v>
      </c>
      <c r="B84" s="132">
        <v>904</v>
      </c>
      <c r="C84" s="133">
        <v>8</v>
      </c>
      <c r="D84" s="133">
        <v>4</v>
      </c>
      <c r="E84" s="115" t="s">
        <v>295</v>
      </c>
      <c r="F84" s="116" t="s">
        <v>193</v>
      </c>
      <c r="G84" s="113">
        <v>1867.2</v>
      </c>
      <c r="H84" s="113">
        <v>1838.2</v>
      </c>
      <c r="I84" s="130"/>
    </row>
    <row r="85" spans="1:9" ht="47.25" x14ac:dyDescent="0.25">
      <c r="A85" s="131" t="s">
        <v>329</v>
      </c>
      <c r="B85" s="132">
        <v>904</v>
      </c>
      <c r="C85" s="133">
        <v>8</v>
      </c>
      <c r="D85" s="133">
        <v>4</v>
      </c>
      <c r="E85" s="115" t="s">
        <v>330</v>
      </c>
      <c r="F85" s="116" t="s">
        <v>193</v>
      </c>
      <c r="G85" s="113">
        <v>1867.2</v>
      </c>
      <c r="H85" s="113">
        <v>1838.2</v>
      </c>
      <c r="I85" s="130"/>
    </row>
    <row r="86" spans="1:9" ht="31.5" x14ac:dyDescent="0.25">
      <c r="A86" s="131" t="s">
        <v>331</v>
      </c>
      <c r="B86" s="132">
        <v>904</v>
      </c>
      <c r="C86" s="133">
        <v>8</v>
      </c>
      <c r="D86" s="133">
        <v>4</v>
      </c>
      <c r="E86" s="115" t="s">
        <v>332</v>
      </c>
      <c r="F86" s="116" t="s">
        <v>193</v>
      </c>
      <c r="G86" s="113">
        <v>1867.2</v>
      </c>
      <c r="H86" s="113">
        <v>1838.2</v>
      </c>
      <c r="I86" s="130"/>
    </row>
    <row r="87" spans="1:9" ht="31.5" x14ac:dyDescent="0.25">
      <c r="A87" s="131" t="s">
        <v>333</v>
      </c>
      <c r="B87" s="132">
        <v>904</v>
      </c>
      <c r="C87" s="133">
        <v>8</v>
      </c>
      <c r="D87" s="133">
        <v>4</v>
      </c>
      <c r="E87" s="115" t="s">
        <v>334</v>
      </c>
      <c r="F87" s="116" t="s">
        <v>193</v>
      </c>
      <c r="G87" s="113">
        <v>0.9</v>
      </c>
      <c r="H87" s="113">
        <v>0.9</v>
      </c>
      <c r="I87" s="130"/>
    </row>
    <row r="88" spans="1:9" ht="31.5" x14ac:dyDescent="0.25">
      <c r="A88" s="131" t="s">
        <v>200</v>
      </c>
      <c r="B88" s="132">
        <v>904</v>
      </c>
      <c r="C88" s="133">
        <v>8</v>
      </c>
      <c r="D88" s="133">
        <v>4</v>
      </c>
      <c r="E88" s="115" t="s">
        <v>334</v>
      </c>
      <c r="F88" s="116" t="s">
        <v>201</v>
      </c>
      <c r="G88" s="113">
        <v>0.9</v>
      </c>
      <c r="H88" s="113">
        <v>0.9</v>
      </c>
      <c r="I88" s="130"/>
    </row>
    <row r="89" spans="1:9" ht="173.25" x14ac:dyDescent="0.25">
      <c r="A89" s="131" t="s">
        <v>265</v>
      </c>
      <c r="B89" s="132">
        <v>904</v>
      </c>
      <c r="C89" s="133">
        <v>8</v>
      </c>
      <c r="D89" s="133">
        <v>4</v>
      </c>
      <c r="E89" s="115" t="s">
        <v>336</v>
      </c>
      <c r="F89" s="116" t="s">
        <v>193</v>
      </c>
      <c r="G89" s="113">
        <v>1866.3</v>
      </c>
      <c r="H89" s="113">
        <v>1837.3</v>
      </c>
      <c r="I89" s="130"/>
    </row>
    <row r="90" spans="1:9" ht="78.75" x14ac:dyDescent="0.25">
      <c r="A90" s="131" t="s">
        <v>214</v>
      </c>
      <c r="B90" s="132">
        <v>904</v>
      </c>
      <c r="C90" s="133">
        <v>8</v>
      </c>
      <c r="D90" s="133">
        <v>4</v>
      </c>
      <c r="E90" s="115" t="s">
        <v>336</v>
      </c>
      <c r="F90" s="116" t="s">
        <v>215</v>
      </c>
      <c r="G90" s="113">
        <v>1866.3</v>
      </c>
      <c r="H90" s="113">
        <v>1837.3</v>
      </c>
      <c r="I90" s="130"/>
    </row>
    <row r="91" spans="1:9" s="120" customFormat="1" x14ac:dyDescent="0.25">
      <c r="A91" s="134" t="s">
        <v>707</v>
      </c>
      <c r="B91" s="135">
        <v>907</v>
      </c>
      <c r="C91" s="136">
        <v>0</v>
      </c>
      <c r="D91" s="136">
        <v>0</v>
      </c>
      <c r="E91" s="121" t="s">
        <v>193</v>
      </c>
      <c r="F91" s="122" t="s">
        <v>193</v>
      </c>
      <c r="G91" s="111">
        <v>1005339.4</v>
      </c>
      <c r="H91" s="111">
        <v>967224.8</v>
      </c>
      <c r="I91" s="129"/>
    </row>
    <row r="92" spans="1:9" x14ac:dyDescent="0.25">
      <c r="A92" s="131" t="s">
        <v>705</v>
      </c>
      <c r="B92" s="132">
        <v>907</v>
      </c>
      <c r="C92" s="133">
        <v>7</v>
      </c>
      <c r="D92" s="133">
        <v>0</v>
      </c>
      <c r="E92" s="115" t="s">
        <v>193</v>
      </c>
      <c r="F92" s="116" t="s">
        <v>193</v>
      </c>
      <c r="G92" s="113">
        <v>990049.8</v>
      </c>
      <c r="H92" s="113">
        <v>951935.2</v>
      </c>
      <c r="I92" s="130"/>
    </row>
    <row r="93" spans="1:9" x14ac:dyDescent="0.25">
      <c r="A93" s="131" t="s">
        <v>202</v>
      </c>
      <c r="B93" s="132">
        <v>907</v>
      </c>
      <c r="C93" s="133">
        <v>7</v>
      </c>
      <c r="D93" s="133">
        <v>1</v>
      </c>
      <c r="E93" s="115" t="s">
        <v>193</v>
      </c>
      <c r="F93" s="116" t="s">
        <v>193</v>
      </c>
      <c r="G93" s="113">
        <v>284708.09999999998</v>
      </c>
      <c r="H93" s="113">
        <v>259930</v>
      </c>
      <c r="I93" s="130"/>
    </row>
    <row r="94" spans="1:9" ht="31.5" x14ac:dyDescent="0.25">
      <c r="A94" s="131" t="s">
        <v>191</v>
      </c>
      <c r="B94" s="132">
        <v>907</v>
      </c>
      <c r="C94" s="133">
        <v>7</v>
      </c>
      <c r="D94" s="133">
        <v>1</v>
      </c>
      <c r="E94" s="115" t="s">
        <v>192</v>
      </c>
      <c r="F94" s="116" t="s">
        <v>193</v>
      </c>
      <c r="G94" s="113">
        <v>284563.8</v>
      </c>
      <c r="H94" s="113">
        <v>259910</v>
      </c>
      <c r="I94" s="130"/>
    </row>
    <row r="95" spans="1:9" ht="31.5" x14ac:dyDescent="0.25">
      <c r="A95" s="131" t="s">
        <v>194</v>
      </c>
      <c r="B95" s="132">
        <v>907</v>
      </c>
      <c r="C95" s="133">
        <v>7</v>
      </c>
      <c r="D95" s="133">
        <v>1</v>
      </c>
      <c r="E95" s="115" t="s">
        <v>195</v>
      </c>
      <c r="F95" s="116" t="s">
        <v>193</v>
      </c>
      <c r="G95" s="113">
        <v>284563.8</v>
      </c>
      <c r="H95" s="113">
        <v>259910</v>
      </c>
      <c r="I95" s="130"/>
    </row>
    <row r="96" spans="1:9" ht="31.5" x14ac:dyDescent="0.25">
      <c r="A96" s="131" t="s">
        <v>196</v>
      </c>
      <c r="B96" s="132">
        <v>907</v>
      </c>
      <c r="C96" s="133">
        <v>7</v>
      </c>
      <c r="D96" s="133">
        <v>1</v>
      </c>
      <c r="E96" s="115" t="s">
        <v>197</v>
      </c>
      <c r="F96" s="116" t="s">
        <v>193</v>
      </c>
      <c r="G96" s="113">
        <v>284563.8</v>
      </c>
      <c r="H96" s="113">
        <v>259910</v>
      </c>
      <c r="I96" s="130"/>
    </row>
    <row r="97" spans="1:9" ht="31.5" x14ac:dyDescent="0.25">
      <c r="A97" s="131" t="s">
        <v>198</v>
      </c>
      <c r="B97" s="132">
        <v>907</v>
      </c>
      <c r="C97" s="133">
        <v>7</v>
      </c>
      <c r="D97" s="133">
        <v>1</v>
      </c>
      <c r="E97" s="115" t="s">
        <v>199</v>
      </c>
      <c r="F97" s="116" t="s">
        <v>193</v>
      </c>
      <c r="G97" s="113">
        <v>999.5</v>
      </c>
      <c r="H97" s="113">
        <v>999.5</v>
      </c>
      <c r="I97" s="130"/>
    </row>
    <row r="98" spans="1:9" ht="31.5" x14ac:dyDescent="0.25">
      <c r="A98" s="131" t="s">
        <v>200</v>
      </c>
      <c r="B98" s="132">
        <v>907</v>
      </c>
      <c r="C98" s="133">
        <v>7</v>
      </c>
      <c r="D98" s="133">
        <v>1</v>
      </c>
      <c r="E98" s="115" t="s">
        <v>199</v>
      </c>
      <c r="F98" s="116" t="s">
        <v>201</v>
      </c>
      <c r="G98" s="113">
        <v>999.5</v>
      </c>
      <c r="H98" s="113">
        <v>999.5</v>
      </c>
      <c r="I98" s="130"/>
    </row>
    <row r="99" spans="1:9" ht="31.5" x14ac:dyDescent="0.25">
      <c r="A99" s="131" t="s">
        <v>204</v>
      </c>
      <c r="B99" s="132">
        <v>907</v>
      </c>
      <c r="C99" s="133">
        <v>7</v>
      </c>
      <c r="D99" s="133">
        <v>1</v>
      </c>
      <c r="E99" s="115" t="s">
        <v>205</v>
      </c>
      <c r="F99" s="116" t="s">
        <v>193</v>
      </c>
      <c r="G99" s="113">
        <v>60.3</v>
      </c>
      <c r="H99" s="113">
        <v>60.3</v>
      </c>
      <c r="I99" s="130"/>
    </row>
    <row r="100" spans="1:9" ht="31.5" x14ac:dyDescent="0.25">
      <c r="A100" s="131" t="s">
        <v>200</v>
      </c>
      <c r="B100" s="132">
        <v>907</v>
      </c>
      <c r="C100" s="133">
        <v>7</v>
      </c>
      <c r="D100" s="133">
        <v>1</v>
      </c>
      <c r="E100" s="115" t="s">
        <v>205</v>
      </c>
      <c r="F100" s="116" t="s">
        <v>201</v>
      </c>
      <c r="G100" s="113">
        <v>60.3</v>
      </c>
      <c r="H100" s="113">
        <v>60.3</v>
      </c>
      <c r="I100" s="130"/>
    </row>
    <row r="101" spans="1:9" ht="15" customHeight="1" x14ac:dyDescent="0.25">
      <c r="A101" s="131" t="s">
        <v>208</v>
      </c>
      <c r="B101" s="132">
        <v>907</v>
      </c>
      <c r="C101" s="133">
        <v>7</v>
      </c>
      <c r="D101" s="133">
        <v>1</v>
      </c>
      <c r="E101" s="115" t="s">
        <v>209</v>
      </c>
      <c r="F101" s="116" t="s">
        <v>193</v>
      </c>
      <c r="G101" s="113">
        <v>23890.400000000001</v>
      </c>
      <c r="H101" s="113">
        <v>28322.2</v>
      </c>
      <c r="I101" s="130"/>
    </row>
    <row r="102" spans="1:9" ht="31.5" x14ac:dyDescent="0.25">
      <c r="A102" s="131" t="s">
        <v>200</v>
      </c>
      <c r="B102" s="132">
        <v>907</v>
      </c>
      <c r="C102" s="133">
        <v>7</v>
      </c>
      <c r="D102" s="133">
        <v>1</v>
      </c>
      <c r="E102" s="115" t="s">
        <v>209</v>
      </c>
      <c r="F102" s="116" t="s">
        <v>201</v>
      </c>
      <c r="G102" s="113">
        <v>23227.3</v>
      </c>
      <c r="H102" s="113">
        <v>27659.1</v>
      </c>
      <c r="I102" s="130"/>
    </row>
    <row r="103" spans="1:9" x14ac:dyDescent="0.25">
      <c r="A103" s="131" t="s">
        <v>210</v>
      </c>
      <c r="B103" s="132">
        <v>907</v>
      </c>
      <c r="C103" s="133">
        <v>7</v>
      </c>
      <c r="D103" s="133">
        <v>1</v>
      </c>
      <c r="E103" s="115" t="s">
        <v>209</v>
      </c>
      <c r="F103" s="116" t="s">
        <v>211</v>
      </c>
      <c r="G103" s="113">
        <v>663.1</v>
      </c>
      <c r="H103" s="113">
        <v>663.1</v>
      </c>
      <c r="I103" s="130"/>
    </row>
    <row r="104" spans="1:9" ht="78.75" x14ac:dyDescent="0.25">
      <c r="A104" s="131" t="s">
        <v>212</v>
      </c>
      <c r="B104" s="132">
        <v>907</v>
      </c>
      <c r="C104" s="133">
        <v>7</v>
      </c>
      <c r="D104" s="133">
        <v>1</v>
      </c>
      <c r="E104" s="115" t="s">
        <v>213</v>
      </c>
      <c r="F104" s="116" t="s">
        <v>193</v>
      </c>
      <c r="G104" s="113">
        <v>228938</v>
      </c>
      <c r="H104" s="113">
        <v>228938</v>
      </c>
      <c r="I104" s="130"/>
    </row>
    <row r="105" spans="1:9" ht="78.75" x14ac:dyDescent="0.25">
      <c r="A105" s="131" t="s">
        <v>214</v>
      </c>
      <c r="B105" s="132">
        <v>907</v>
      </c>
      <c r="C105" s="133">
        <v>7</v>
      </c>
      <c r="D105" s="133">
        <v>1</v>
      </c>
      <c r="E105" s="115" t="s">
        <v>213</v>
      </c>
      <c r="F105" s="116" t="s">
        <v>215</v>
      </c>
      <c r="G105" s="113">
        <v>227865.60000000001</v>
      </c>
      <c r="H105" s="113">
        <v>227865.60000000001</v>
      </c>
      <c r="I105" s="130"/>
    </row>
    <row r="106" spans="1:9" ht="31.5" x14ac:dyDescent="0.25">
      <c r="A106" s="131" t="s">
        <v>200</v>
      </c>
      <c r="B106" s="132">
        <v>907</v>
      </c>
      <c r="C106" s="133">
        <v>7</v>
      </c>
      <c r="D106" s="133">
        <v>1</v>
      </c>
      <c r="E106" s="115" t="s">
        <v>213</v>
      </c>
      <c r="F106" s="116" t="s">
        <v>201</v>
      </c>
      <c r="G106" s="113">
        <v>1072.4000000000001</v>
      </c>
      <c r="H106" s="113">
        <v>1072.4000000000001</v>
      </c>
      <c r="I106" s="130"/>
    </row>
    <row r="107" spans="1:9" ht="31.5" x14ac:dyDescent="0.25">
      <c r="A107" s="131" t="s">
        <v>216</v>
      </c>
      <c r="B107" s="132">
        <v>907</v>
      </c>
      <c r="C107" s="133">
        <v>7</v>
      </c>
      <c r="D107" s="133">
        <v>1</v>
      </c>
      <c r="E107" s="115" t="s">
        <v>217</v>
      </c>
      <c r="F107" s="116" t="s">
        <v>193</v>
      </c>
      <c r="G107" s="113">
        <v>30675.599999999999</v>
      </c>
      <c r="H107" s="113">
        <v>0</v>
      </c>
      <c r="I107" s="130"/>
    </row>
    <row r="108" spans="1:9" ht="31.5" x14ac:dyDescent="0.25">
      <c r="A108" s="131" t="s">
        <v>200</v>
      </c>
      <c r="B108" s="132">
        <v>907</v>
      </c>
      <c r="C108" s="133">
        <v>7</v>
      </c>
      <c r="D108" s="133">
        <v>1</v>
      </c>
      <c r="E108" s="115" t="s">
        <v>217</v>
      </c>
      <c r="F108" s="116" t="s">
        <v>201</v>
      </c>
      <c r="G108" s="113">
        <v>30675.599999999999</v>
      </c>
      <c r="H108" s="113">
        <v>0</v>
      </c>
      <c r="I108" s="130"/>
    </row>
    <row r="109" spans="1:9" ht="63" x14ac:dyDescent="0.25">
      <c r="A109" s="131" t="s">
        <v>219</v>
      </c>
      <c r="B109" s="132">
        <v>907</v>
      </c>
      <c r="C109" s="133">
        <v>7</v>
      </c>
      <c r="D109" s="133">
        <v>1</v>
      </c>
      <c r="E109" s="115" t="s">
        <v>220</v>
      </c>
      <c r="F109" s="116" t="s">
        <v>193</v>
      </c>
      <c r="G109" s="113">
        <v>0</v>
      </c>
      <c r="H109" s="113">
        <v>1590</v>
      </c>
      <c r="I109" s="130"/>
    </row>
    <row r="110" spans="1:9" ht="31.5" x14ac:dyDescent="0.25">
      <c r="A110" s="131" t="s">
        <v>200</v>
      </c>
      <c r="B110" s="132">
        <v>907</v>
      </c>
      <c r="C110" s="133">
        <v>7</v>
      </c>
      <c r="D110" s="133">
        <v>1</v>
      </c>
      <c r="E110" s="115" t="s">
        <v>220</v>
      </c>
      <c r="F110" s="116" t="s">
        <v>201</v>
      </c>
      <c r="G110" s="113">
        <v>0</v>
      </c>
      <c r="H110" s="113">
        <v>1590</v>
      </c>
      <c r="I110" s="130"/>
    </row>
    <row r="111" spans="1:9" ht="47.25" customHeight="1" x14ac:dyDescent="0.25">
      <c r="A111" s="131" t="s">
        <v>337</v>
      </c>
      <c r="B111" s="132">
        <v>907</v>
      </c>
      <c r="C111" s="133">
        <v>7</v>
      </c>
      <c r="D111" s="133">
        <v>1</v>
      </c>
      <c r="E111" s="115" t="s">
        <v>338</v>
      </c>
      <c r="F111" s="116" t="s">
        <v>193</v>
      </c>
      <c r="G111" s="113">
        <v>144.30000000000001</v>
      </c>
      <c r="H111" s="113">
        <v>20</v>
      </c>
      <c r="I111" s="130"/>
    </row>
    <row r="112" spans="1:9" ht="47.25" customHeight="1" x14ac:dyDescent="0.25">
      <c r="A112" s="131" t="s">
        <v>364</v>
      </c>
      <c r="B112" s="132">
        <v>907</v>
      </c>
      <c r="C112" s="133">
        <v>7</v>
      </c>
      <c r="D112" s="133">
        <v>1</v>
      </c>
      <c r="E112" s="115" t="s">
        <v>365</v>
      </c>
      <c r="F112" s="116" t="s">
        <v>193</v>
      </c>
      <c r="G112" s="113">
        <v>144.30000000000001</v>
      </c>
      <c r="H112" s="113">
        <v>20</v>
      </c>
      <c r="I112" s="130"/>
    </row>
    <row r="113" spans="1:9" ht="47.25" x14ac:dyDescent="0.25">
      <c r="A113" s="131" t="s">
        <v>366</v>
      </c>
      <c r="B113" s="132">
        <v>907</v>
      </c>
      <c r="C113" s="133">
        <v>7</v>
      </c>
      <c r="D113" s="133">
        <v>1</v>
      </c>
      <c r="E113" s="115" t="s">
        <v>367</v>
      </c>
      <c r="F113" s="116" t="s">
        <v>193</v>
      </c>
      <c r="G113" s="113">
        <v>144.30000000000001</v>
      </c>
      <c r="H113" s="113">
        <v>20</v>
      </c>
      <c r="I113" s="130"/>
    </row>
    <row r="114" spans="1:9" ht="63" x14ac:dyDescent="0.25">
      <c r="A114" s="131" t="s">
        <v>282</v>
      </c>
      <c r="B114" s="132">
        <v>907</v>
      </c>
      <c r="C114" s="133">
        <v>7</v>
      </c>
      <c r="D114" s="133">
        <v>1</v>
      </c>
      <c r="E114" s="115" t="s">
        <v>368</v>
      </c>
      <c r="F114" s="116" t="s">
        <v>193</v>
      </c>
      <c r="G114" s="113">
        <v>144.30000000000001</v>
      </c>
      <c r="H114" s="113">
        <v>20</v>
      </c>
      <c r="I114" s="130"/>
    </row>
    <row r="115" spans="1:9" ht="31.5" x14ac:dyDescent="0.25">
      <c r="A115" s="131" t="s">
        <v>200</v>
      </c>
      <c r="B115" s="132">
        <v>907</v>
      </c>
      <c r="C115" s="133">
        <v>7</v>
      </c>
      <c r="D115" s="133">
        <v>1</v>
      </c>
      <c r="E115" s="115" t="s">
        <v>368</v>
      </c>
      <c r="F115" s="116" t="s">
        <v>201</v>
      </c>
      <c r="G115" s="113">
        <v>144.30000000000001</v>
      </c>
      <c r="H115" s="113">
        <v>20</v>
      </c>
      <c r="I115" s="130"/>
    </row>
    <row r="116" spans="1:9" x14ac:dyDescent="0.25">
      <c r="A116" s="131" t="s">
        <v>224</v>
      </c>
      <c r="B116" s="132">
        <v>907</v>
      </c>
      <c r="C116" s="133">
        <v>7</v>
      </c>
      <c r="D116" s="133">
        <v>2</v>
      </c>
      <c r="E116" s="115" t="s">
        <v>193</v>
      </c>
      <c r="F116" s="116" t="s">
        <v>193</v>
      </c>
      <c r="G116" s="113">
        <v>637481</v>
      </c>
      <c r="H116" s="113">
        <v>622288.69999999995</v>
      </c>
      <c r="I116" s="130"/>
    </row>
    <row r="117" spans="1:9" ht="31.5" x14ac:dyDescent="0.25">
      <c r="A117" s="131" t="s">
        <v>191</v>
      </c>
      <c r="B117" s="132">
        <v>907</v>
      </c>
      <c r="C117" s="133">
        <v>7</v>
      </c>
      <c r="D117" s="133">
        <v>2</v>
      </c>
      <c r="E117" s="115" t="s">
        <v>192</v>
      </c>
      <c r="F117" s="116" t="s">
        <v>193</v>
      </c>
      <c r="G117" s="113">
        <v>637396.80000000005</v>
      </c>
      <c r="H117" s="113">
        <v>621818.69999999995</v>
      </c>
      <c r="I117" s="130"/>
    </row>
    <row r="118" spans="1:9" ht="31.5" x14ac:dyDescent="0.25">
      <c r="A118" s="131" t="s">
        <v>194</v>
      </c>
      <c r="B118" s="132">
        <v>907</v>
      </c>
      <c r="C118" s="133">
        <v>7</v>
      </c>
      <c r="D118" s="133">
        <v>2</v>
      </c>
      <c r="E118" s="115" t="s">
        <v>195</v>
      </c>
      <c r="F118" s="116" t="s">
        <v>193</v>
      </c>
      <c r="G118" s="113">
        <v>637387.80000000005</v>
      </c>
      <c r="H118" s="113">
        <v>621809.69999999995</v>
      </c>
      <c r="I118" s="130"/>
    </row>
    <row r="119" spans="1:9" ht="31.5" x14ac:dyDescent="0.25">
      <c r="A119" s="131" t="s">
        <v>221</v>
      </c>
      <c r="B119" s="132">
        <v>907</v>
      </c>
      <c r="C119" s="133">
        <v>7</v>
      </c>
      <c r="D119" s="133">
        <v>2</v>
      </c>
      <c r="E119" s="115" t="s">
        <v>222</v>
      </c>
      <c r="F119" s="116" t="s">
        <v>193</v>
      </c>
      <c r="G119" s="113">
        <v>633892.1</v>
      </c>
      <c r="H119" s="113">
        <v>621809.69999999995</v>
      </c>
      <c r="I119" s="130"/>
    </row>
    <row r="120" spans="1:9" ht="31.5" x14ac:dyDescent="0.25">
      <c r="A120" s="131" t="s">
        <v>198</v>
      </c>
      <c r="B120" s="132">
        <v>907</v>
      </c>
      <c r="C120" s="133">
        <v>7</v>
      </c>
      <c r="D120" s="133">
        <v>2</v>
      </c>
      <c r="E120" s="115" t="s">
        <v>223</v>
      </c>
      <c r="F120" s="116" t="s">
        <v>193</v>
      </c>
      <c r="G120" s="113">
        <v>1439.5</v>
      </c>
      <c r="H120" s="113">
        <v>1439.5</v>
      </c>
      <c r="I120" s="130"/>
    </row>
    <row r="121" spans="1:9" ht="31.5" x14ac:dyDescent="0.25">
      <c r="A121" s="131" t="s">
        <v>200</v>
      </c>
      <c r="B121" s="132">
        <v>907</v>
      </c>
      <c r="C121" s="133">
        <v>7</v>
      </c>
      <c r="D121" s="133">
        <v>2</v>
      </c>
      <c r="E121" s="115" t="s">
        <v>223</v>
      </c>
      <c r="F121" s="116" t="s">
        <v>201</v>
      </c>
      <c r="G121" s="113">
        <v>1439.5</v>
      </c>
      <c r="H121" s="113">
        <v>1439.5</v>
      </c>
      <c r="I121" s="130"/>
    </row>
    <row r="122" spans="1:9" ht="31.5" x14ac:dyDescent="0.25">
      <c r="A122" s="131" t="s">
        <v>203</v>
      </c>
      <c r="B122" s="132">
        <v>907</v>
      </c>
      <c r="C122" s="133">
        <v>7</v>
      </c>
      <c r="D122" s="133">
        <v>2</v>
      </c>
      <c r="E122" s="115" t="s">
        <v>225</v>
      </c>
      <c r="F122" s="116" t="s">
        <v>193</v>
      </c>
      <c r="G122" s="113">
        <v>1800</v>
      </c>
      <c r="H122" s="113">
        <v>1600</v>
      </c>
      <c r="I122" s="130"/>
    </row>
    <row r="123" spans="1:9" ht="31.5" x14ac:dyDescent="0.25">
      <c r="A123" s="131" t="s">
        <v>200</v>
      </c>
      <c r="B123" s="132">
        <v>907</v>
      </c>
      <c r="C123" s="133">
        <v>7</v>
      </c>
      <c r="D123" s="133">
        <v>2</v>
      </c>
      <c r="E123" s="115" t="s">
        <v>225</v>
      </c>
      <c r="F123" s="116" t="s">
        <v>201</v>
      </c>
      <c r="G123" s="113">
        <v>1800</v>
      </c>
      <c r="H123" s="113">
        <v>1600</v>
      </c>
      <c r="I123" s="130"/>
    </row>
    <row r="124" spans="1:9" ht="31.5" x14ac:dyDescent="0.25">
      <c r="A124" s="131" t="s">
        <v>204</v>
      </c>
      <c r="B124" s="132">
        <v>907</v>
      </c>
      <c r="C124" s="133">
        <v>7</v>
      </c>
      <c r="D124" s="133">
        <v>2</v>
      </c>
      <c r="E124" s="115" t="s">
        <v>226</v>
      </c>
      <c r="F124" s="116" t="s">
        <v>193</v>
      </c>
      <c r="G124" s="113">
        <v>211.5</v>
      </c>
      <c r="H124" s="113">
        <v>211.5</v>
      </c>
      <c r="I124" s="130"/>
    </row>
    <row r="125" spans="1:9" ht="31.5" x14ac:dyDescent="0.25">
      <c r="A125" s="131" t="s">
        <v>200</v>
      </c>
      <c r="B125" s="132">
        <v>907</v>
      </c>
      <c r="C125" s="133">
        <v>7</v>
      </c>
      <c r="D125" s="133">
        <v>2</v>
      </c>
      <c r="E125" s="115" t="s">
        <v>226</v>
      </c>
      <c r="F125" s="116" t="s">
        <v>201</v>
      </c>
      <c r="G125" s="113">
        <v>211.5</v>
      </c>
      <c r="H125" s="113">
        <v>211.5</v>
      </c>
      <c r="I125" s="130"/>
    </row>
    <row r="126" spans="1:9" ht="31.5" x14ac:dyDescent="0.25">
      <c r="A126" s="131" t="s">
        <v>227</v>
      </c>
      <c r="B126" s="132">
        <v>907</v>
      </c>
      <c r="C126" s="133">
        <v>7</v>
      </c>
      <c r="D126" s="133">
        <v>2</v>
      </c>
      <c r="E126" s="115" t="s">
        <v>228</v>
      </c>
      <c r="F126" s="116" t="s">
        <v>193</v>
      </c>
      <c r="G126" s="113">
        <v>7095.1</v>
      </c>
      <c r="H126" s="113">
        <v>7046.3</v>
      </c>
      <c r="I126" s="130"/>
    </row>
    <row r="127" spans="1:9" ht="31.5" x14ac:dyDescent="0.25">
      <c r="A127" s="131" t="s">
        <v>200</v>
      </c>
      <c r="B127" s="132">
        <v>907</v>
      </c>
      <c r="C127" s="133">
        <v>7</v>
      </c>
      <c r="D127" s="133">
        <v>2</v>
      </c>
      <c r="E127" s="115" t="s">
        <v>228</v>
      </c>
      <c r="F127" s="116" t="s">
        <v>201</v>
      </c>
      <c r="G127" s="113">
        <v>7086.5</v>
      </c>
      <c r="H127" s="113">
        <v>7040.6</v>
      </c>
      <c r="I127" s="130"/>
    </row>
    <row r="128" spans="1:9" x14ac:dyDescent="0.25">
      <c r="A128" s="131" t="s">
        <v>210</v>
      </c>
      <c r="B128" s="132">
        <v>907</v>
      </c>
      <c r="C128" s="133">
        <v>7</v>
      </c>
      <c r="D128" s="133">
        <v>2</v>
      </c>
      <c r="E128" s="115" t="s">
        <v>228</v>
      </c>
      <c r="F128" s="116" t="s">
        <v>211</v>
      </c>
      <c r="G128" s="113">
        <v>8.6</v>
      </c>
      <c r="H128" s="113">
        <v>5.7</v>
      </c>
      <c r="I128" s="130"/>
    </row>
    <row r="129" spans="1:9" ht="31.5" x14ac:dyDescent="0.25">
      <c r="A129" s="131" t="s">
        <v>229</v>
      </c>
      <c r="B129" s="132">
        <v>907</v>
      </c>
      <c r="C129" s="133">
        <v>7</v>
      </c>
      <c r="D129" s="133">
        <v>2</v>
      </c>
      <c r="E129" s="115" t="s">
        <v>230</v>
      </c>
      <c r="F129" s="116" t="s">
        <v>193</v>
      </c>
      <c r="G129" s="113">
        <v>120</v>
      </c>
      <c r="H129" s="113">
        <v>120</v>
      </c>
      <c r="I129" s="130"/>
    </row>
    <row r="130" spans="1:9" ht="78.75" x14ac:dyDescent="0.25">
      <c r="A130" s="131" t="s">
        <v>214</v>
      </c>
      <c r="B130" s="132">
        <v>907</v>
      </c>
      <c r="C130" s="133">
        <v>7</v>
      </c>
      <c r="D130" s="133">
        <v>2</v>
      </c>
      <c r="E130" s="115" t="s">
        <v>230</v>
      </c>
      <c r="F130" s="116" t="s">
        <v>215</v>
      </c>
      <c r="G130" s="113">
        <v>120</v>
      </c>
      <c r="H130" s="113">
        <v>120</v>
      </c>
      <c r="I130" s="130"/>
    </row>
    <row r="131" spans="1:9" ht="31.5" x14ac:dyDescent="0.25">
      <c r="A131" s="131" t="s">
        <v>231</v>
      </c>
      <c r="B131" s="132">
        <v>907</v>
      </c>
      <c r="C131" s="133">
        <v>7</v>
      </c>
      <c r="D131" s="133">
        <v>2</v>
      </c>
      <c r="E131" s="115" t="s">
        <v>232</v>
      </c>
      <c r="F131" s="116" t="s">
        <v>193</v>
      </c>
      <c r="G131" s="113">
        <v>15</v>
      </c>
      <c r="H131" s="113">
        <v>15</v>
      </c>
      <c r="I131" s="130"/>
    </row>
    <row r="132" spans="1:9" ht="31.5" x14ac:dyDescent="0.25">
      <c r="A132" s="131" t="s">
        <v>200</v>
      </c>
      <c r="B132" s="132">
        <v>907</v>
      </c>
      <c r="C132" s="133">
        <v>7</v>
      </c>
      <c r="D132" s="133">
        <v>2</v>
      </c>
      <c r="E132" s="115" t="s">
        <v>232</v>
      </c>
      <c r="F132" s="116" t="s">
        <v>201</v>
      </c>
      <c r="G132" s="113">
        <v>15</v>
      </c>
      <c r="H132" s="113">
        <v>15</v>
      </c>
      <c r="I132" s="130"/>
    </row>
    <row r="133" spans="1:9" ht="31.5" x14ac:dyDescent="0.25">
      <c r="A133" s="131" t="s">
        <v>233</v>
      </c>
      <c r="B133" s="132">
        <v>907</v>
      </c>
      <c r="C133" s="133">
        <v>7</v>
      </c>
      <c r="D133" s="133">
        <v>2</v>
      </c>
      <c r="E133" s="115" t="s">
        <v>234</v>
      </c>
      <c r="F133" s="116" t="s">
        <v>193</v>
      </c>
      <c r="G133" s="113">
        <v>102.1</v>
      </c>
      <c r="H133" s="113">
        <v>102.1</v>
      </c>
      <c r="I133" s="130"/>
    </row>
    <row r="134" spans="1:9" ht="31.5" x14ac:dyDescent="0.25">
      <c r="A134" s="131" t="s">
        <v>200</v>
      </c>
      <c r="B134" s="132">
        <v>907</v>
      </c>
      <c r="C134" s="133">
        <v>7</v>
      </c>
      <c r="D134" s="133">
        <v>2</v>
      </c>
      <c r="E134" s="115" t="s">
        <v>234</v>
      </c>
      <c r="F134" s="116" t="s">
        <v>201</v>
      </c>
      <c r="G134" s="113">
        <v>102.1</v>
      </c>
      <c r="H134" s="113">
        <v>102.1</v>
      </c>
      <c r="I134" s="130"/>
    </row>
    <row r="135" spans="1:9" ht="15" customHeight="1" x14ac:dyDescent="0.25">
      <c r="A135" s="131" t="s">
        <v>208</v>
      </c>
      <c r="B135" s="132">
        <v>907</v>
      </c>
      <c r="C135" s="133">
        <v>7</v>
      </c>
      <c r="D135" s="133">
        <v>2</v>
      </c>
      <c r="E135" s="115" t="s">
        <v>235</v>
      </c>
      <c r="F135" s="116" t="s">
        <v>193</v>
      </c>
      <c r="G135" s="113">
        <f>10701.7+821.1</f>
        <v>11522.800000000001</v>
      </c>
      <c r="H135" s="113">
        <v>30158.6</v>
      </c>
      <c r="I135" s="130"/>
    </row>
    <row r="136" spans="1:9" ht="31.5" x14ac:dyDescent="0.25">
      <c r="A136" s="131" t="s">
        <v>200</v>
      </c>
      <c r="B136" s="132">
        <v>907</v>
      </c>
      <c r="C136" s="133">
        <v>7</v>
      </c>
      <c r="D136" s="133">
        <v>2</v>
      </c>
      <c r="E136" s="115" t="s">
        <v>235</v>
      </c>
      <c r="F136" s="116" t="s">
        <v>201</v>
      </c>
      <c r="G136" s="113">
        <f>8749+821.1</f>
        <v>9570.1</v>
      </c>
      <c r="H136" s="113">
        <v>27911.5</v>
      </c>
      <c r="I136" s="130"/>
    </row>
    <row r="137" spans="1:9" x14ac:dyDescent="0.25">
      <c r="A137" s="131" t="s">
        <v>210</v>
      </c>
      <c r="B137" s="132">
        <v>907</v>
      </c>
      <c r="C137" s="133">
        <v>7</v>
      </c>
      <c r="D137" s="133">
        <v>2</v>
      </c>
      <c r="E137" s="115" t="s">
        <v>235</v>
      </c>
      <c r="F137" s="116" t="s">
        <v>211</v>
      </c>
      <c r="G137" s="113">
        <v>1952.7</v>
      </c>
      <c r="H137" s="113">
        <v>2247.1</v>
      </c>
      <c r="I137" s="130"/>
    </row>
    <row r="138" spans="1:9" ht="63" x14ac:dyDescent="0.25">
      <c r="A138" s="131" t="s">
        <v>236</v>
      </c>
      <c r="B138" s="132">
        <v>907</v>
      </c>
      <c r="C138" s="133">
        <v>7</v>
      </c>
      <c r="D138" s="133">
        <v>2</v>
      </c>
      <c r="E138" s="115" t="s">
        <v>237</v>
      </c>
      <c r="F138" s="116" t="s">
        <v>193</v>
      </c>
      <c r="G138" s="113">
        <v>38890</v>
      </c>
      <c r="H138" s="113">
        <v>39780</v>
      </c>
      <c r="I138" s="130"/>
    </row>
    <row r="139" spans="1:9" ht="78.75" x14ac:dyDescent="0.25">
      <c r="A139" s="131" t="s">
        <v>214</v>
      </c>
      <c r="B139" s="132">
        <v>907</v>
      </c>
      <c r="C139" s="133">
        <v>7</v>
      </c>
      <c r="D139" s="133">
        <v>2</v>
      </c>
      <c r="E139" s="115" t="s">
        <v>237</v>
      </c>
      <c r="F139" s="116" t="s">
        <v>215</v>
      </c>
      <c r="G139" s="113">
        <v>38890</v>
      </c>
      <c r="H139" s="113">
        <v>39780</v>
      </c>
      <c r="I139" s="130"/>
    </row>
    <row r="140" spans="1:9" ht="110.25" x14ac:dyDescent="0.25">
      <c r="A140" s="131" t="s">
        <v>238</v>
      </c>
      <c r="B140" s="132">
        <v>907</v>
      </c>
      <c r="C140" s="133">
        <v>7</v>
      </c>
      <c r="D140" s="133">
        <v>2</v>
      </c>
      <c r="E140" s="115" t="s">
        <v>239</v>
      </c>
      <c r="F140" s="116" t="s">
        <v>193</v>
      </c>
      <c r="G140" s="113">
        <v>478681.1</v>
      </c>
      <c r="H140" s="113">
        <v>478681.1</v>
      </c>
      <c r="I140" s="130"/>
    </row>
    <row r="141" spans="1:9" ht="78.75" x14ac:dyDescent="0.25">
      <c r="A141" s="131" t="s">
        <v>214</v>
      </c>
      <c r="B141" s="132">
        <v>907</v>
      </c>
      <c r="C141" s="133">
        <v>7</v>
      </c>
      <c r="D141" s="133">
        <v>2</v>
      </c>
      <c r="E141" s="115" t="s">
        <v>239</v>
      </c>
      <c r="F141" s="116" t="s">
        <v>215</v>
      </c>
      <c r="G141" s="113">
        <v>471077.9</v>
      </c>
      <c r="H141" s="113">
        <v>471077.9</v>
      </c>
      <c r="I141" s="130"/>
    </row>
    <row r="142" spans="1:9" ht="31.5" x14ac:dyDescent="0.25">
      <c r="A142" s="131" t="s">
        <v>200</v>
      </c>
      <c r="B142" s="132">
        <v>907</v>
      </c>
      <c r="C142" s="133">
        <v>7</v>
      </c>
      <c r="D142" s="133">
        <v>2</v>
      </c>
      <c r="E142" s="115" t="s">
        <v>239</v>
      </c>
      <c r="F142" s="116" t="s">
        <v>201</v>
      </c>
      <c r="G142" s="113">
        <v>7603.2</v>
      </c>
      <c r="H142" s="113">
        <v>7603.2</v>
      </c>
      <c r="I142" s="130"/>
    </row>
    <row r="143" spans="1:9" ht="47.25" x14ac:dyDescent="0.25">
      <c r="A143" s="131" t="s">
        <v>243</v>
      </c>
      <c r="B143" s="132">
        <v>907</v>
      </c>
      <c r="C143" s="133">
        <v>7</v>
      </c>
      <c r="D143" s="133">
        <v>2</v>
      </c>
      <c r="E143" s="115" t="s">
        <v>244</v>
      </c>
      <c r="F143" s="116" t="s">
        <v>193</v>
      </c>
      <c r="G143" s="113">
        <v>439.6</v>
      </c>
      <c r="H143" s="113">
        <v>439.6</v>
      </c>
      <c r="I143" s="130"/>
    </row>
    <row r="144" spans="1:9" ht="31.5" x14ac:dyDescent="0.25">
      <c r="A144" s="131" t="s">
        <v>200</v>
      </c>
      <c r="B144" s="132">
        <v>907</v>
      </c>
      <c r="C144" s="133">
        <v>7</v>
      </c>
      <c r="D144" s="133">
        <v>2</v>
      </c>
      <c r="E144" s="115" t="s">
        <v>244</v>
      </c>
      <c r="F144" s="116" t="s">
        <v>201</v>
      </c>
      <c r="G144" s="113">
        <v>326.3</v>
      </c>
      <c r="H144" s="113">
        <v>326.3</v>
      </c>
      <c r="I144" s="130"/>
    </row>
    <row r="145" spans="1:9" ht="17.25" customHeight="1" x14ac:dyDescent="0.25">
      <c r="A145" s="131" t="s">
        <v>245</v>
      </c>
      <c r="B145" s="132">
        <v>907</v>
      </c>
      <c r="C145" s="133">
        <v>7</v>
      </c>
      <c r="D145" s="133">
        <v>2</v>
      </c>
      <c r="E145" s="115" t="s">
        <v>244</v>
      </c>
      <c r="F145" s="116" t="s">
        <v>246</v>
      </c>
      <c r="G145" s="113">
        <v>113.3</v>
      </c>
      <c r="H145" s="113">
        <v>113.3</v>
      </c>
      <c r="I145" s="130"/>
    </row>
    <row r="146" spans="1:9" ht="63" x14ac:dyDescent="0.25">
      <c r="A146" s="131" t="s">
        <v>247</v>
      </c>
      <c r="B146" s="132">
        <v>907</v>
      </c>
      <c r="C146" s="133">
        <v>7</v>
      </c>
      <c r="D146" s="133">
        <v>2</v>
      </c>
      <c r="E146" s="115" t="s">
        <v>248</v>
      </c>
      <c r="F146" s="116" t="s">
        <v>193</v>
      </c>
      <c r="G146" s="113">
        <f>29189.2-821.1</f>
        <v>28368.100000000002</v>
      </c>
      <c r="H146" s="113">
        <v>29189.200000000001</v>
      </c>
      <c r="I146" s="130"/>
    </row>
    <row r="147" spans="1:9" ht="31.5" x14ac:dyDescent="0.25">
      <c r="A147" s="131" t="s">
        <v>200</v>
      </c>
      <c r="B147" s="132">
        <v>907</v>
      </c>
      <c r="C147" s="133">
        <v>7</v>
      </c>
      <c r="D147" s="133">
        <v>2</v>
      </c>
      <c r="E147" s="115" t="s">
        <v>248</v>
      </c>
      <c r="F147" s="116" t="s">
        <v>201</v>
      </c>
      <c r="G147" s="113">
        <f>29189.2-821.1</f>
        <v>28368.100000000002</v>
      </c>
      <c r="H147" s="113">
        <v>29189.200000000001</v>
      </c>
      <c r="I147" s="130"/>
    </row>
    <row r="148" spans="1:9" ht="31.5" x14ac:dyDescent="0.25">
      <c r="A148" s="131" t="s">
        <v>249</v>
      </c>
      <c r="B148" s="132">
        <v>907</v>
      </c>
      <c r="C148" s="133">
        <v>7</v>
      </c>
      <c r="D148" s="133">
        <v>2</v>
      </c>
      <c r="E148" s="115" t="s">
        <v>250</v>
      </c>
      <c r="F148" s="116" t="s">
        <v>193</v>
      </c>
      <c r="G148" s="113">
        <v>37753.599999999999</v>
      </c>
      <c r="H148" s="113">
        <v>0</v>
      </c>
      <c r="I148" s="130"/>
    </row>
    <row r="149" spans="1:9" ht="31.5" x14ac:dyDescent="0.25">
      <c r="A149" s="131" t="s">
        <v>200</v>
      </c>
      <c r="B149" s="132">
        <v>907</v>
      </c>
      <c r="C149" s="133">
        <v>7</v>
      </c>
      <c r="D149" s="133">
        <v>2</v>
      </c>
      <c r="E149" s="115" t="s">
        <v>250</v>
      </c>
      <c r="F149" s="116" t="s">
        <v>201</v>
      </c>
      <c r="G149" s="113">
        <v>37753.599999999999</v>
      </c>
      <c r="H149" s="113">
        <v>0</v>
      </c>
      <c r="I149" s="130"/>
    </row>
    <row r="150" spans="1:9" ht="31.5" x14ac:dyDescent="0.25">
      <c r="A150" s="131" t="s">
        <v>216</v>
      </c>
      <c r="B150" s="132">
        <v>907</v>
      </c>
      <c r="C150" s="133">
        <v>7</v>
      </c>
      <c r="D150" s="133">
        <v>2</v>
      </c>
      <c r="E150" s="115" t="s">
        <v>251</v>
      </c>
      <c r="F150" s="116" t="s">
        <v>193</v>
      </c>
      <c r="G150" s="113">
        <v>7214.5</v>
      </c>
      <c r="H150" s="113">
        <v>8200</v>
      </c>
      <c r="I150" s="130"/>
    </row>
    <row r="151" spans="1:9" ht="31.5" x14ac:dyDescent="0.25">
      <c r="A151" s="131" t="s">
        <v>200</v>
      </c>
      <c r="B151" s="132">
        <v>907</v>
      </c>
      <c r="C151" s="133">
        <v>7</v>
      </c>
      <c r="D151" s="133">
        <v>2</v>
      </c>
      <c r="E151" s="115" t="s">
        <v>251</v>
      </c>
      <c r="F151" s="116" t="s">
        <v>201</v>
      </c>
      <c r="G151" s="113">
        <v>7214.5</v>
      </c>
      <c r="H151" s="113">
        <v>8200</v>
      </c>
      <c r="I151" s="130"/>
    </row>
    <row r="152" spans="1:9" ht="47.25" x14ac:dyDescent="0.25">
      <c r="A152" s="131" t="s">
        <v>252</v>
      </c>
      <c r="B152" s="132">
        <v>907</v>
      </c>
      <c r="C152" s="133">
        <v>7</v>
      </c>
      <c r="D152" s="133">
        <v>2</v>
      </c>
      <c r="E152" s="115" t="s">
        <v>253</v>
      </c>
      <c r="F152" s="116" t="s">
        <v>193</v>
      </c>
      <c r="G152" s="113">
        <v>5000</v>
      </c>
      <c r="H152" s="113">
        <v>2800</v>
      </c>
      <c r="I152" s="130"/>
    </row>
    <row r="153" spans="1:9" ht="31.5" x14ac:dyDescent="0.25">
      <c r="A153" s="131" t="s">
        <v>200</v>
      </c>
      <c r="B153" s="132">
        <v>907</v>
      </c>
      <c r="C153" s="133">
        <v>7</v>
      </c>
      <c r="D153" s="133">
        <v>2</v>
      </c>
      <c r="E153" s="115" t="s">
        <v>253</v>
      </c>
      <c r="F153" s="116" t="s">
        <v>201</v>
      </c>
      <c r="G153" s="113">
        <v>5000</v>
      </c>
      <c r="H153" s="113">
        <v>2800</v>
      </c>
      <c r="I153" s="130"/>
    </row>
    <row r="154" spans="1:9" ht="63" x14ac:dyDescent="0.25">
      <c r="A154" s="131" t="s">
        <v>219</v>
      </c>
      <c r="B154" s="132">
        <v>907</v>
      </c>
      <c r="C154" s="133">
        <v>7</v>
      </c>
      <c r="D154" s="133">
        <v>2</v>
      </c>
      <c r="E154" s="115" t="s">
        <v>254</v>
      </c>
      <c r="F154" s="116" t="s">
        <v>193</v>
      </c>
      <c r="G154" s="113">
        <v>0</v>
      </c>
      <c r="H154" s="113">
        <v>7420</v>
      </c>
      <c r="I154" s="130"/>
    </row>
    <row r="155" spans="1:9" ht="31.5" x14ac:dyDescent="0.25">
      <c r="A155" s="131" t="s">
        <v>200</v>
      </c>
      <c r="B155" s="132">
        <v>907</v>
      </c>
      <c r="C155" s="133">
        <v>7</v>
      </c>
      <c r="D155" s="133">
        <v>2</v>
      </c>
      <c r="E155" s="115" t="s">
        <v>254</v>
      </c>
      <c r="F155" s="116" t="s">
        <v>201</v>
      </c>
      <c r="G155" s="113">
        <v>0</v>
      </c>
      <c r="H155" s="113">
        <v>7420</v>
      </c>
      <c r="I155" s="130"/>
    </row>
    <row r="156" spans="1:9" ht="63" x14ac:dyDescent="0.25">
      <c r="A156" s="131" t="s">
        <v>255</v>
      </c>
      <c r="B156" s="132">
        <v>907</v>
      </c>
      <c r="C156" s="133">
        <v>7</v>
      </c>
      <c r="D156" s="133">
        <v>2</v>
      </c>
      <c r="E156" s="115" t="s">
        <v>256</v>
      </c>
      <c r="F156" s="116" t="s">
        <v>193</v>
      </c>
      <c r="G156" s="113">
        <v>3361.1</v>
      </c>
      <c r="H156" s="113">
        <v>3361.1</v>
      </c>
      <c r="I156" s="130"/>
    </row>
    <row r="157" spans="1:9" ht="31.5" x14ac:dyDescent="0.25">
      <c r="A157" s="131" t="s">
        <v>200</v>
      </c>
      <c r="B157" s="132">
        <v>907</v>
      </c>
      <c r="C157" s="133">
        <v>7</v>
      </c>
      <c r="D157" s="133">
        <v>2</v>
      </c>
      <c r="E157" s="115" t="s">
        <v>256</v>
      </c>
      <c r="F157" s="116" t="s">
        <v>201</v>
      </c>
      <c r="G157" s="113">
        <v>3361.1</v>
      </c>
      <c r="H157" s="113">
        <v>3361.1</v>
      </c>
      <c r="I157" s="130"/>
    </row>
    <row r="158" spans="1:9" ht="63" x14ac:dyDescent="0.25">
      <c r="A158" s="131" t="s">
        <v>257</v>
      </c>
      <c r="B158" s="132">
        <v>907</v>
      </c>
      <c r="C158" s="133">
        <v>7</v>
      </c>
      <c r="D158" s="133">
        <v>2</v>
      </c>
      <c r="E158" s="115" t="s">
        <v>258</v>
      </c>
      <c r="F158" s="116" t="s">
        <v>193</v>
      </c>
      <c r="G158" s="113">
        <v>11878.1</v>
      </c>
      <c r="H158" s="113">
        <v>11245.7</v>
      </c>
      <c r="I158" s="130"/>
    </row>
    <row r="159" spans="1:9" ht="31.5" x14ac:dyDescent="0.25">
      <c r="A159" s="131" t="s">
        <v>200</v>
      </c>
      <c r="B159" s="132">
        <v>907</v>
      </c>
      <c r="C159" s="133">
        <v>7</v>
      </c>
      <c r="D159" s="133">
        <v>2</v>
      </c>
      <c r="E159" s="115" t="s">
        <v>258</v>
      </c>
      <c r="F159" s="116" t="s">
        <v>201</v>
      </c>
      <c r="G159" s="113">
        <v>11559</v>
      </c>
      <c r="H159" s="113">
        <v>10926.6</v>
      </c>
      <c r="I159" s="130"/>
    </row>
    <row r="160" spans="1:9" ht="19.5" customHeight="1" x14ac:dyDescent="0.25">
      <c r="A160" s="131" t="s">
        <v>245</v>
      </c>
      <c r="B160" s="132">
        <v>907</v>
      </c>
      <c r="C160" s="133">
        <v>7</v>
      </c>
      <c r="D160" s="133">
        <v>2</v>
      </c>
      <c r="E160" s="115" t="s">
        <v>258</v>
      </c>
      <c r="F160" s="116" t="s">
        <v>246</v>
      </c>
      <c r="G160" s="113">
        <v>319.10000000000002</v>
      </c>
      <c r="H160" s="113">
        <v>319.10000000000002</v>
      </c>
      <c r="I160" s="130"/>
    </row>
    <row r="161" spans="1:9" x14ac:dyDescent="0.25">
      <c r="A161" s="131" t="s">
        <v>267</v>
      </c>
      <c r="B161" s="132">
        <v>907</v>
      </c>
      <c r="C161" s="133">
        <v>7</v>
      </c>
      <c r="D161" s="133">
        <v>2</v>
      </c>
      <c r="E161" s="115" t="s">
        <v>268</v>
      </c>
      <c r="F161" s="116" t="s">
        <v>193</v>
      </c>
      <c r="G161" s="113">
        <v>3495.7</v>
      </c>
      <c r="H161" s="113">
        <v>0</v>
      </c>
      <c r="I161" s="130"/>
    </row>
    <row r="162" spans="1:9" ht="47.25" x14ac:dyDescent="0.25">
      <c r="A162" s="131" t="s">
        <v>269</v>
      </c>
      <c r="B162" s="132">
        <v>907</v>
      </c>
      <c r="C162" s="133">
        <v>7</v>
      </c>
      <c r="D162" s="133">
        <v>2</v>
      </c>
      <c r="E162" s="115" t="s">
        <v>270</v>
      </c>
      <c r="F162" s="116" t="s">
        <v>193</v>
      </c>
      <c r="G162" s="113">
        <v>3495.7</v>
      </c>
      <c r="H162" s="113">
        <v>0</v>
      </c>
      <c r="I162" s="130"/>
    </row>
    <row r="163" spans="1:9" ht="31.5" x14ac:dyDescent="0.25">
      <c r="A163" s="131" t="s">
        <v>200</v>
      </c>
      <c r="B163" s="132">
        <v>907</v>
      </c>
      <c r="C163" s="133">
        <v>7</v>
      </c>
      <c r="D163" s="133">
        <v>2</v>
      </c>
      <c r="E163" s="115" t="s">
        <v>270</v>
      </c>
      <c r="F163" s="116" t="s">
        <v>201</v>
      </c>
      <c r="G163" s="113">
        <v>3495.7</v>
      </c>
      <c r="H163" s="113">
        <v>0</v>
      </c>
      <c r="I163" s="130"/>
    </row>
    <row r="164" spans="1:9" ht="47.25" x14ac:dyDescent="0.25">
      <c r="A164" s="131" t="s">
        <v>271</v>
      </c>
      <c r="B164" s="132">
        <v>907</v>
      </c>
      <c r="C164" s="133">
        <v>7</v>
      </c>
      <c r="D164" s="133">
        <v>2</v>
      </c>
      <c r="E164" s="115" t="s">
        <v>272</v>
      </c>
      <c r="F164" s="116" t="s">
        <v>193</v>
      </c>
      <c r="G164" s="113">
        <v>9</v>
      </c>
      <c r="H164" s="113">
        <v>9</v>
      </c>
      <c r="I164" s="130"/>
    </row>
    <row r="165" spans="1:9" ht="47.25" x14ac:dyDescent="0.25">
      <c r="A165" s="131" t="s">
        <v>284</v>
      </c>
      <c r="B165" s="132">
        <v>907</v>
      </c>
      <c r="C165" s="133">
        <v>7</v>
      </c>
      <c r="D165" s="133">
        <v>2</v>
      </c>
      <c r="E165" s="115" t="s">
        <v>285</v>
      </c>
      <c r="F165" s="116" t="s">
        <v>193</v>
      </c>
      <c r="G165" s="113">
        <v>9</v>
      </c>
      <c r="H165" s="113">
        <v>9</v>
      </c>
      <c r="I165" s="130"/>
    </row>
    <row r="166" spans="1:9" ht="63" x14ac:dyDescent="0.25">
      <c r="A166" s="131" t="s">
        <v>286</v>
      </c>
      <c r="B166" s="132">
        <v>907</v>
      </c>
      <c r="C166" s="133">
        <v>7</v>
      </c>
      <c r="D166" s="133">
        <v>2</v>
      </c>
      <c r="E166" s="115" t="s">
        <v>287</v>
      </c>
      <c r="F166" s="116" t="s">
        <v>193</v>
      </c>
      <c r="G166" s="113">
        <v>9</v>
      </c>
      <c r="H166" s="113">
        <v>9</v>
      </c>
      <c r="I166" s="130"/>
    </row>
    <row r="167" spans="1:9" ht="19.5" customHeight="1" x14ac:dyDescent="0.25">
      <c r="A167" s="131" t="s">
        <v>245</v>
      </c>
      <c r="B167" s="132">
        <v>907</v>
      </c>
      <c r="C167" s="133">
        <v>7</v>
      </c>
      <c r="D167" s="133">
        <v>2</v>
      </c>
      <c r="E167" s="115" t="s">
        <v>287</v>
      </c>
      <c r="F167" s="116" t="s">
        <v>246</v>
      </c>
      <c r="G167" s="113">
        <v>9</v>
      </c>
      <c r="H167" s="113">
        <v>9</v>
      </c>
      <c r="I167" s="130"/>
    </row>
    <row r="168" spans="1:9" ht="45.75" customHeight="1" x14ac:dyDescent="0.25">
      <c r="A168" s="131" t="s">
        <v>337</v>
      </c>
      <c r="B168" s="132">
        <v>907</v>
      </c>
      <c r="C168" s="133">
        <v>7</v>
      </c>
      <c r="D168" s="133">
        <v>2</v>
      </c>
      <c r="E168" s="115" t="s">
        <v>338</v>
      </c>
      <c r="F168" s="116" t="s">
        <v>193</v>
      </c>
      <c r="G168" s="113">
        <v>84.2</v>
      </c>
      <c r="H168" s="113">
        <v>470</v>
      </c>
      <c r="I168" s="130"/>
    </row>
    <row r="169" spans="1:9" ht="47.25" customHeight="1" x14ac:dyDescent="0.25">
      <c r="A169" s="131" t="s">
        <v>364</v>
      </c>
      <c r="B169" s="132">
        <v>907</v>
      </c>
      <c r="C169" s="133">
        <v>7</v>
      </c>
      <c r="D169" s="133">
        <v>2</v>
      </c>
      <c r="E169" s="115" t="s">
        <v>365</v>
      </c>
      <c r="F169" s="116" t="s">
        <v>193</v>
      </c>
      <c r="G169" s="113">
        <v>84.2</v>
      </c>
      <c r="H169" s="113">
        <v>470</v>
      </c>
      <c r="I169" s="130"/>
    </row>
    <row r="170" spans="1:9" ht="47.25" x14ac:dyDescent="0.25">
      <c r="A170" s="131" t="s">
        <v>366</v>
      </c>
      <c r="B170" s="132">
        <v>907</v>
      </c>
      <c r="C170" s="133">
        <v>7</v>
      </c>
      <c r="D170" s="133">
        <v>2</v>
      </c>
      <c r="E170" s="115" t="s">
        <v>367</v>
      </c>
      <c r="F170" s="116" t="s">
        <v>193</v>
      </c>
      <c r="G170" s="113">
        <v>84.2</v>
      </c>
      <c r="H170" s="113">
        <v>470</v>
      </c>
      <c r="I170" s="130"/>
    </row>
    <row r="171" spans="1:9" ht="63" x14ac:dyDescent="0.25">
      <c r="A171" s="131" t="s">
        <v>282</v>
      </c>
      <c r="B171" s="132">
        <v>907</v>
      </c>
      <c r="C171" s="133">
        <v>7</v>
      </c>
      <c r="D171" s="133">
        <v>2</v>
      </c>
      <c r="E171" s="115" t="s">
        <v>368</v>
      </c>
      <c r="F171" s="116" t="s">
        <v>193</v>
      </c>
      <c r="G171" s="113">
        <v>84.2</v>
      </c>
      <c r="H171" s="113">
        <v>470</v>
      </c>
      <c r="I171" s="130"/>
    </row>
    <row r="172" spans="1:9" ht="31.5" x14ac:dyDescent="0.25">
      <c r="A172" s="131" t="s">
        <v>200</v>
      </c>
      <c r="B172" s="132">
        <v>907</v>
      </c>
      <c r="C172" s="133">
        <v>7</v>
      </c>
      <c r="D172" s="133">
        <v>2</v>
      </c>
      <c r="E172" s="115" t="s">
        <v>368</v>
      </c>
      <c r="F172" s="116" t="s">
        <v>201</v>
      </c>
      <c r="G172" s="113">
        <v>84.2</v>
      </c>
      <c r="H172" s="113">
        <v>470</v>
      </c>
      <c r="I172" s="130"/>
    </row>
    <row r="173" spans="1:9" x14ac:dyDescent="0.25">
      <c r="A173" s="131" t="s">
        <v>262</v>
      </c>
      <c r="B173" s="132">
        <v>907</v>
      </c>
      <c r="C173" s="133">
        <v>7</v>
      </c>
      <c r="D173" s="133">
        <v>3</v>
      </c>
      <c r="E173" s="115" t="s">
        <v>193</v>
      </c>
      <c r="F173" s="116" t="s">
        <v>193</v>
      </c>
      <c r="G173" s="113">
        <v>49133.599999999999</v>
      </c>
      <c r="H173" s="113">
        <v>51131.1</v>
      </c>
      <c r="I173" s="130"/>
    </row>
    <row r="174" spans="1:9" ht="31.5" x14ac:dyDescent="0.25">
      <c r="A174" s="131" t="s">
        <v>191</v>
      </c>
      <c r="B174" s="132">
        <v>907</v>
      </c>
      <c r="C174" s="133">
        <v>7</v>
      </c>
      <c r="D174" s="133">
        <v>3</v>
      </c>
      <c r="E174" s="115" t="s">
        <v>192</v>
      </c>
      <c r="F174" s="116" t="s">
        <v>193</v>
      </c>
      <c r="G174" s="113">
        <v>49133.599999999999</v>
      </c>
      <c r="H174" s="113">
        <v>51120.1</v>
      </c>
      <c r="I174" s="130"/>
    </row>
    <row r="175" spans="1:9" ht="31.5" x14ac:dyDescent="0.25">
      <c r="A175" s="131" t="s">
        <v>194</v>
      </c>
      <c r="B175" s="132">
        <v>907</v>
      </c>
      <c r="C175" s="133">
        <v>7</v>
      </c>
      <c r="D175" s="133">
        <v>3</v>
      </c>
      <c r="E175" s="115" t="s">
        <v>195</v>
      </c>
      <c r="F175" s="116" t="s">
        <v>193</v>
      </c>
      <c r="G175" s="113">
        <v>49133.599999999999</v>
      </c>
      <c r="H175" s="113">
        <v>51120.1</v>
      </c>
      <c r="I175" s="130"/>
    </row>
    <row r="176" spans="1:9" ht="31.5" x14ac:dyDescent="0.25">
      <c r="A176" s="131" t="s">
        <v>259</v>
      </c>
      <c r="B176" s="132">
        <v>907</v>
      </c>
      <c r="C176" s="133">
        <v>7</v>
      </c>
      <c r="D176" s="133">
        <v>3</v>
      </c>
      <c r="E176" s="115" t="s">
        <v>260</v>
      </c>
      <c r="F176" s="116" t="s">
        <v>193</v>
      </c>
      <c r="G176" s="113">
        <v>49133.599999999999</v>
      </c>
      <c r="H176" s="113">
        <v>51120.1</v>
      </c>
      <c r="I176" s="130"/>
    </row>
    <row r="177" spans="1:9" ht="31.5" x14ac:dyDescent="0.25">
      <c r="A177" s="131" t="s">
        <v>198</v>
      </c>
      <c r="B177" s="132">
        <v>907</v>
      </c>
      <c r="C177" s="133">
        <v>7</v>
      </c>
      <c r="D177" s="133">
        <v>3</v>
      </c>
      <c r="E177" s="115" t="s">
        <v>261</v>
      </c>
      <c r="F177" s="116" t="s">
        <v>193</v>
      </c>
      <c r="G177" s="113">
        <v>71.900000000000006</v>
      </c>
      <c r="H177" s="113">
        <v>71.900000000000006</v>
      </c>
      <c r="I177" s="130"/>
    </row>
    <row r="178" spans="1:9" ht="31.5" x14ac:dyDescent="0.25">
      <c r="A178" s="131" t="s">
        <v>200</v>
      </c>
      <c r="B178" s="132">
        <v>907</v>
      </c>
      <c r="C178" s="133">
        <v>7</v>
      </c>
      <c r="D178" s="133">
        <v>3</v>
      </c>
      <c r="E178" s="115" t="s">
        <v>261</v>
      </c>
      <c r="F178" s="116" t="s">
        <v>201</v>
      </c>
      <c r="G178" s="113">
        <v>71.900000000000006</v>
      </c>
      <c r="H178" s="113">
        <v>71.900000000000006</v>
      </c>
      <c r="I178" s="130"/>
    </row>
    <row r="179" spans="1:9" ht="31.5" x14ac:dyDescent="0.25">
      <c r="A179" s="131" t="s">
        <v>204</v>
      </c>
      <c r="B179" s="132">
        <v>907</v>
      </c>
      <c r="C179" s="133">
        <v>7</v>
      </c>
      <c r="D179" s="133">
        <v>3</v>
      </c>
      <c r="E179" s="115" t="s">
        <v>263</v>
      </c>
      <c r="F179" s="116" t="s">
        <v>193</v>
      </c>
      <c r="G179" s="113">
        <v>12.2</v>
      </c>
      <c r="H179" s="113">
        <v>12.1</v>
      </c>
      <c r="I179" s="130"/>
    </row>
    <row r="180" spans="1:9" ht="31.5" x14ac:dyDescent="0.25">
      <c r="A180" s="131" t="s">
        <v>200</v>
      </c>
      <c r="B180" s="132">
        <v>907</v>
      </c>
      <c r="C180" s="133">
        <v>7</v>
      </c>
      <c r="D180" s="133">
        <v>3</v>
      </c>
      <c r="E180" s="115" t="s">
        <v>263</v>
      </c>
      <c r="F180" s="116" t="s">
        <v>201</v>
      </c>
      <c r="G180" s="113">
        <v>12.2</v>
      </c>
      <c r="H180" s="113">
        <v>12.1</v>
      </c>
      <c r="I180" s="130"/>
    </row>
    <row r="181" spans="1:9" ht="15" customHeight="1" x14ac:dyDescent="0.25">
      <c r="A181" s="131" t="s">
        <v>208</v>
      </c>
      <c r="B181" s="132">
        <v>907</v>
      </c>
      <c r="C181" s="133">
        <v>7</v>
      </c>
      <c r="D181" s="133">
        <v>3</v>
      </c>
      <c r="E181" s="115" t="s">
        <v>264</v>
      </c>
      <c r="F181" s="116" t="s">
        <v>193</v>
      </c>
      <c r="G181" s="113">
        <v>1359.6</v>
      </c>
      <c r="H181" s="113">
        <v>4326.8</v>
      </c>
      <c r="I181" s="130"/>
    </row>
    <row r="182" spans="1:9" ht="31.5" x14ac:dyDescent="0.25">
      <c r="A182" s="131" t="s">
        <v>200</v>
      </c>
      <c r="B182" s="132">
        <v>907</v>
      </c>
      <c r="C182" s="133">
        <v>7</v>
      </c>
      <c r="D182" s="133">
        <v>3</v>
      </c>
      <c r="E182" s="115" t="s">
        <v>264</v>
      </c>
      <c r="F182" s="116" t="s">
        <v>201</v>
      </c>
      <c r="G182" s="113">
        <v>1013.2</v>
      </c>
      <c r="H182" s="113">
        <v>3980.5</v>
      </c>
      <c r="I182" s="130"/>
    </row>
    <row r="183" spans="1:9" x14ac:dyDescent="0.25">
      <c r="A183" s="131" t="s">
        <v>210</v>
      </c>
      <c r="B183" s="132">
        <v>907</v>
      </c>
      <c r="C183" s="133">
        <v>7</v>
      </c>
      <c r="D183" s="133">
        <v>3</v>
      </c>
      <c r="E183" s="115" t="s">
        <v>264</v>
      </c>
      <c r="F183" s="116" t="s">
        <v>211</v>
      </c>
      <c r="G183" s="113">
        <v>346.4</v>
      </c>
      <c r="H183" s="113">
        <v>346.3</v>
      </c>
      <c r="I183" s="130"/>
    </row>
    <row r="184" spans="1:9" ht="173.25" x14ac:dyDescent="0.25">
      <c r="A184" s="131" t="s">
        <v>265</v>
      </c>
      <c r="B184" s="132">
        <v>907</v>
      </c>
      <c r="C184" s="133">
        <v>7</v>
      </c>
      <c r="D184" s="133">
        <v>3</v>
      </c>
      <c r="E184" s="115" t="s">
        <v>266</v>
      </c>
      <c r="F184" s="116" t="s">
        <v>193</v>
      </c>
      <c r="G184" s="113">
        <v>47689.9</v>
      </c>
      <c r="H184" s="113">
        <v>46709.3</v>
      </c>
      <c r="I184" s="130"/>
    </row>
    <row r="185" spans="1:9" ht="78.75" x14ac:dyDescent="0.25">
      <c r="A185" s="131" t="s">
        <v>214</v>
      </c>
      <c r="B185" s="132">
        <v>907</v>
      </c>
      <c r="C185" s="133">
        <v>7</v>
      </c>
      <c r="D185" s="133">
        <v>3</v>
      </c>
      <c r="E185" s="115" t="s">
        <v>266</v>
      </c>
      <c r="F185" s="116" t="s">
        <v>215</v>
      </c>
      <c r="G185" s="113">
        <v>47689.9</v>
      </c>
      <c r="H185" s="113">
        <v>46709.3</v>
      </c>
      <c r="I185" s="130"/>
    </row>
    <row r="186" spans="1:9" ht="46.5" customHeight="1" x14ac:dyDescent="0.25">
      <c r="A186" s="131" t="s">
        <v>337</v>
      </c>
      <c r="B186" s="132">
        <v>907</v>
      </c>
      <c r="C186" s="133">
        <v>7</v>
      </c>
      <c r="D186" s="133">
        <v>3</v>
      </c>
      <c r="E186" s="115" t="s">
        <v>338</v>
      </c>
      <c r="F186" s="116" t="s">
        <v>193</v>
      </c>
      <c r="G186" s="113">
        <v>0</v>
      </c>
      <c r="H186" s="113">
        <v>11</v>
      </c>
      <c r="I186" s="130"/>
    </row>
    <row r="187" spans="1:9" ht="46.5" customHeight="1" x14ac:dyDescent="0.25">
      <c r="A187" s="131" t="s">
        <v>364</v>
      </c>
      <c r="B187" s="132">
        <v>907</v>
      </c>
      <c r="C187" s="133">
        <v>7</v>
      </c>
      <c r="D187" s="133">
        <v>3</v>
      </c>
      <c r="E187" s="115" t="s">
        <v>365</v>
      </c>
      <c r="F187" s="116" t="s">
        <v>193</v>
      </c>
      <c r="G187" s="113">
        <v>0</v>
      </c>
      <c r="H187" s="113">
        <v>11</v>
      </c>
      <c r="I187" s="130"/>
    </row>
    <row r="188" spans="1:9" ht="47.25" x14ac:dyDescent="0.25">
      <c r="A188" s="131" t="s">
        <v>366</v>
      </c>
      <c r="B188" s="132">
        <v>907</v>
      </c>
      <c r="C188" s="133">
        <v>7</v>
      </c>
      <c r="D188" s="133">
        <v>3</v>
      </c>
      <c r="E188" s="115" t="s">
        <v>367</v>
      </c>
      <c r="F188" s="116" t="s">
        <v>193</v>
      </c>
      <c r="G188" s="113">
        <v>0</v>
      </c>
      <c r="H188" s="113">
        <v>11</v>
      </c>
      <c r="I188" s="130"/>
    </row>
    <row r="189" spans="1:9" ht="63" x14ac:dyDescent="0.25">
      <c r="A189" s="131" t="s">
        <v>282</v>
      </c>
      <c r="B189" s="132">
        <v>907</v>
      </c>
      <c r="C189" s="133">
        <v>7</v>
      </c>
      <c r="D189" s="133">
        <v>3</v>
      </c>
      <c r="E189" s="115" t="s">
        <v>368</v>
      </c>
      <c r="F189" s="116" t="s">
        <v>193</v>
      </c>
      <c r="G189" s="113">
        <v>0</v>
      </c>
      <c r="H189" s="113">
        <v>11</v>
      </c>
      <c r="I189" s="130"/>
    </row>
    <row r="190" spans="1:9" ht="31.5" x14ac:dyDescent="0.25">
      <c r="A190" s="131" t="s">
        <v>200</v>
      </c>
      <c r="B190" s="132">
        <v>907</v>
      </c>
      <c r="C190" s="133">
        <v>7</v>
      </c>
      <c r="D190" s="133">
        <v>3</v>
      </c>
      <c r="E190" s="115" t="s">
        <v>368</v>
      </c>
      <c r="F190" s="116" t="s">
        <v>201</v>
      </c>
      <c r="G190" s="113">
        <v>0</v>
      </c>
      <c r="H190" s="113">
        <v>11</v>
      </c>
      <c r="I190" s="130"/>
    </row>
    <row r="191" spans="1:9" x14ac:dyDescent="0.25">
      <c r="A191" s="131" t="s">
        <v>291</v>
      </c>
      <c r="B191" s="132">
        <v>907</v>
      </c>
      <c r="C191" s="133">
        <v>7</v>
      </c>
      <c r="D191" s="133">
        <v>7</v>
      </c>
      <c r="E191" s="115" t="s">
        <v>193</v>
      </c>
      <c r="F191" s="116" t="s">
        <v>193</v>
      </c>
      <c r="G191" s="113">
        <v>2268.6</v>
      </c>
      <c r="H191" s="113">
        <v>2268.6</v>
      </c>
      <c r="I191" s="130"/>
    </row>
    <row r="192" spans="1:9" ht="31.5" x14ac:dyDescent="0.25">
      <c r="A192" s="131" t="s">
        <v>191</v>
      </c>
      <c r="B192" s="132">
        <v>907</v>
      </c>
      <c r="C192" s="133">
        <v>7</v>
      </c>
      <c r="D192" s="133">
        <v>7</v>
      </c>
      <c r="E192" s="115" t="s">
        <v>192</v>
      </c>
      <c r="F192" s="116" t="s">
        <v>193</v>
      </c>
      <c r="G192" s="113">
        <v>2268.6</v>
      </c>
      <c r="H192" s="113">
        <v>2268.6</v>
      </c>
      <c r="I192" s="130"/>
    </row>
    <row r="193" spans="1:9" ht="47.25" x14ac:dyDescent="0.25">
      <c r="A193" s="131" t="s">
        <v>271</v>
      </c>
      <c r="B193" s="132">
        <v>907</v>
      </c>
      <c r="C193" s="133">
        <v>7</v>
      </c>
      <c r="D193" s="133">
        <v>7</v>
      </c>
      <c r="E193" s="115" t="s">
        <v>272</v>
      </c>
      <c r="F193" s="116" t="s">
        <v>193</v>
      </c>
      <c r="G193" s="113">
        <v>2268.6</v>
      </c>
      <c r="H193" s="113">
        <v>2268.6</v>
      </c>
      <c r="I193" s="130"/>
    </row>
    <row r="194" spans="1:9" ht="31.5" x14ac:dyDescent="0.25">
      <c r="A194" s="131" t="s">
        <v>288</v>
      </c>
      <c r="B194" s="132">
        <v>907</v>
      </c>
      <c r="C194" s="133">
        <v>7</v>
      </c>
      <c r="D194" s="133">
        <v>7</v>
      </c>
      <c r="E194" s="115" t="s">
        <v>289</v>
      </c>
      <c r="F194" s="116" t="s">
        <v>193</v>
      </c>
      <c r="G194" s="113">
        <v>2268.6</v>
      </c>
      <c r="H194" s="113">
        <v>2268.6</v>
      </c>
      <c r="I194" s="130"/>
    </row>
    <row r="195" spans="1:9" ht="31.5" x14ac:dyDescent="0.25">
      <c r="A195" s="131" t="s">
        <v>204</v>
      </c>
      <c r="B195" s="132">
        <v>907</v>
      </c>
      <c r="C195" s="133">
        <v>7</v>
      </c>
      <c r="D195" s="133">
        <v>7</v>
      </c>
      <c r="E195" s="115" t="s">
        <v>290</v>
      </c>
      <c r="F195" s="116" t="s">
        <v>193</v>
      </c>
      <c r="G195" s="113">
        <v>153.5</v>
      </c>
      <c r="H195" s="113">
        <v>153.5</v>
      </c>
      <c r="I195" s="130"/>
    </row>
    <row r="196" spans="1:9" ht="31.5" x14ac:dyDescent="0.25">
      <c r="A196" s="131" t="s">
        <v>200</v>
      </c>
      <c r="B196" s="132">
        <v>907</v>
      </c>
      <c r="C196" s="133">
        <v>7</v>
      </c>
      <c r="D196" s="133">
        <v>7</v>
      </c>
      <c r="E196" s="115" t="s">
        <v>290</v>
      </c>
      <c r="F196" s="116" t="s">
        <v>201</v>
      </c>
      <c r="G196" s="113">
        <v>153.5</v>
      </c>
      <c r="H196" s="113">
        <v>153.5</v>
      </c>
      <c r="I196" s="130"/>
    </row>
    <row r="197" spans="1:9" ht="77.25" customHeight="1" x14ac:dyDescent="0.25">
      <c r="A197" s="131" t="s">
        <v>292</v>
      </c>
      <c r="B197" s="132">
        <v>907</v>
      </c>
      <c r="C197" s="133">
        <v>7</v>
      </c>
      <c r="D197" s="133">
        <v>7</v>
      </c>
      <c r="E197" s="115" t="s">
        <v>293</v>
      </c>
      <c r="F197" s="116" t="s">
        <v>193</v>
      </c>
      <c r="G197" s="113">
        <v>2115.1</v>
      </c>
      <c r="H197" s="113">
        <v>2115.1</v>
      </c>
      <c r="I197" s="130"/>
    </row>
    <row r="198" spans="1:9" ht="31.5" x14ac:dyDescent="0.25">
      <c r="A198" s="131" t="s">
        <v>200</v>
      </c>
      <c r="B198" s="132">
        <v>907</v>
      </c>
      <c r="C198" s="133">
        <v>7</v>
      </c>
      <c r="D198" s="133">
        <v>7</v>
      </c>
      <c r="E198" s="115" t="s">
        <v>293</v>
      </c>
      <c r="F198" s="116" t="s">
        <v>201</v>
      </c>
      <c r="G198" s="113">
        <v>2115.1</v>
      </c>
      <c r="H198" s="113">
        <v>2115.1</v>
      </c>
      <c r="I198" s="130"/>
    </row>
    <row r="199" spans="1:9" x14ac:dyDescent="0.25">
      <c r="A199" s="131" t="s">
        <v>277</v>
      </c>
      <c r="B199" s="132">
        <v>907</v>
      </c>
      <c r="C199" s="133">
        <v>7</v>
      </c>
      <c r="D199" s="133">
        <v>9</v>
      </c>
      <c r="E199" s="115" t="s">
        <v>193</v>
      </c>
      <c r="F199" s="116" t="s">
        <v>193</v>
      </c>
      <c r="G199" s="113">
        <v>16458.5</v>
      </c>
      <c r="H199" s="113">
        <v>16316.8</v>
      </c>
      <c r="I199" s="130"/>
    </row>
    <row r="200" spans="1:9" ht="31.5" x14ac:dyDescent="0.25">
      <c r="A200" s="131" t="s">
        <v>191</v>
      </c>
      <c r="B200" s="132">
        <v>907</v>
      </c>
      <c r="C200" s="133">
        <v>7</v>
      </c>
      <c r="D200" s="133">
        <v>9</v>
      </c>
      <c r="E200" s="115" t="s">
        <v>192</v>
      </c>
      <c r="F200" s="116" t="s">
        <v>193</v>
      </c>
      <c r="G200" s="113">
        <v>16420.5</v>
      </c>
      <c r="H200" s="113">
        <v>16279.4</v>
      </c>
      <c r="I200" s="130"/>
    </row>
    <row r="201" spans="1:9" ht="47.25" x14ac:dyDescent="0.25">
      <c r="A201" s="131" t="s">
        <v>271</v>
      </c>
      <c r="B201" s="132">
        <v>907</v>
      </c>
      <c r="C201" s="133">
        <v>7</v>
      </c>
      <c r="D201" s="133">
        <v>9</v>
      </c>
      <c r="E201" s="115" t="s">
        <v>272</v>
      </c>
      <c r="F201" s="116" t="s">
        <v>193</v>
      </c>
      <c r="G201" s="113">
        <v>16420.5</v>
      </c>
      <c r="H201" s="113">
        <v>16279.4</v>
      </c>
      <c r="I201" s="130"/>
    </row>
    <row r="202" spans="1:9" ht="31.5" x14ac:dyDescent="0.25">
      <c r="A202" s="131" t="s">
        <v>273</v>
      </c>
      <c r="B202" s="132">
        <v>907</v>
      </c>
      <c r="C202" s="133">
        <v>7</v>
      </c>
      <c r="D202" s="133">
        <v>9</v>
      </c>
      <c r="E202" s="115" t="s">
        <v>274</v>
      </c>
      <c r="F202" s="116" t="s">
        <v>193</v>
      </c>
      <c r="G202" s="113">
        <v>15470.5</v>
      </c>
      <c r="H202" s="113">
        <v>15329.4</v>
      </c>
      <c r="I202" s="130"/>
    </row>
    <row r="203" spans="1:9" ht="31.5" x14ac:dyDescent="0.25">
      <c r="A203" s="131" t="s">
        <v>275</v>
      </c>
      <c r="B203" s="132">
        <v>907</v>
      </c>
      <c r="C203" s="133">
        <v>7</v>
      </c>
      <c r="D203" s="133">
        <v>9</v>
      </c>
      <c r="E203" s="115" t="s">
        <v>276</v>
      </c>
      <c r="F203" s="116" t="s">
        <v>193</v>
      </c>
      <c r="G203" s="113">
        <v>310.7</v>
      </c>
      <c r="H203" s="113">
        <v>431.6</v>
      </c>
      <c r="I203" s="130"/>
    </row>
    <row r="204" spans="1:9" ht="31.5" x14ac:dyDescent="0.25">
      <c r="A204" s="131" t="s">
        <v>200</v>
      </c>
      <c r="B204" s="132">
        <v>907</v>
      </c>
      <c r="C204" s="133">
        <v>7</v>
      </c>
      <c r="D204" s="133">
        <v>9</v>
      </c>
      <c r="E204" s="115" t="s">
        <v>276</v>
      </c>
      <c r="F204" s="116" t="s">
        <v>201</v>
      </c>
      <c r="G204" s="113">
        <v>308.10000000000002</v>
      </c>
      <c r="H204" s="113">
        <v>429</v>
      </c>
      <c r="I204" s="130"/>
    </row>
    <row r="205" spans="1:9" x14ac:dyDescent="0.25">
      <c r="A205" s="131" t="s">
        <v>210</v>
      </c>
      <c r="B205" s="132">
        <v>907</v>
      </c>
      <c r="C205" s="133">
        <v>7</v>
      </c>
      <c r="D205" s="133">
        <v>9</v>
      </c>
      <c r="E205" s="115" t="s">
        <v>276</v>
      </c>
      <c r="F205" s="116" t="s">
        <v>211</v>
      </c>
      <c r="G205" s="113">
        <v>2.6</v>
      </c>
      <c r="H205" s="113">
        <v>2.6</v>
      </c>
      <c r="I205" s="130"/>
    </row>
    <row r="206" spans="1:9" ht="15" customHeight="1" x14ac:dyDescent="0.25">
      <c r="A206" s="131" t="s">
        <v>208</v>
      </c>
      <c r="B206" s="132">
        <v>907</v>
      </c>
      <c r="C206" s="133">
        <v>7</v>
      </c>
      <c r="D206" s="133">
        <v>9</v>
      </c>
      <c r="E206" s="115" t="s">
        <v>278</v>
      </c>
      <c r="F206" s="116" t="s">
        <v>193</v>
      </c>
      <c r="G206" s="113">
        <v>63.5</v>
      </c>
      <c r="H206" s="113">
        <v>63.5</v>
      </c>
      <c r="I206" s="130"/>
    </row>
    <row r="207" spans="1:9" ht="31.5" x14ac:dyDescent="0.25">
      <c r="A207" s="131" t="s">
        <v>200</v>
      </c>
      <c r="B207" s="132">
        <v>907</v>
      </c>
      <c r="C207" s="133">
        <v>7</v>
      </c>
      <c r="D207" s="133">
        <v>9</v>
      </c>
      <c r="E207" s="115" t="s">
        <v>278</v>
      </c>
      <c r="F207" s="116" t="s">
        <v>201</v>
      </c>
      <c r="G207" s="113">
        <v>63.5</v>
      </c>
      <c r="H207" s="113">
        <v>63.5</v>
      </c>
      <c r="I207" s="130"/>
    </row>
    <row r="208" spans="1:9" ht="173.25" x14ac:dyDescent="0.25">
      <c r="A208" s="131" t="s">
        <v>265</v>
      </c>
      <c r="B208" s="132">
        <v>907</v>
      </c>
      <c r="C208" s="133">
        <v>7</v>
      </c>
      <c r="D208" s="133">
        <v>9</v>
      </c>
      <c r="E208" s="115" t="s">
        <v>279</v>
      </c>
      <c r="F208" s="116" t="s">
        <v>193</v>
      </c>
      <c r="G208" s="113">
        <v>15096.3</v>
      </c>
      <c r="H208" s="113">
        <v>14834.3</v>
      </c>
      <c r="I208" s="130"/>
    </row>
    <row r="209" spans="1:9" ht="78.75" x14ac:dyDescent="0.25">
      <c r="A209" s="131" t="s">
        <v>214</v>
      </c>
      <c r="B209" s="132">
        <v>907</v>
      </c>
      <c r="C209" s="133">
        <v>7</v>
      </c>
      <c r="D209" s="133">
        <v>9</v>
      </c>
      <c r="E209" s="115" t="s">
        <v>279</v>
      </c>
      <c r="F209" s="116" t="s">
        <v>215</v>
      </c>
      <c r="G209" s="113">
        <v>15096.3</v>
      </c>
      <c r="H209" s="113">
        <v>14834.3</v>
      </c>
      <c r="I209" s="130"/>
    </row>
    <row r="210" spans="1:9" ht="31.5" x14ac:dyDescent="0.25">
      <c r="A210" s="131" t="s">
        <v>280</v>
      </c>
      <c r="B210" s="132">
        <v>907</v>
      </c>
      <c r="C210" s="133">
        <v>7</v>
      </c>
      <c r="D210" s="133">
        <v>9</v>
      </c>
      <c r="E210" s="115" t="s">
        <v>281</v>
      </c>
      <c r="F210" s="116" t="s">
        <v>193</v>
      </c>
      <c r="G210" s="113">
        <v>10</v>
      </c>
      <c r="H210" s="113">
        <v>10</v>
      </c>
      <c r="I210" s="130"/>
    </row>
    <row r="211" spans="1:9" ht="63" x14ac:dyDescent="0.25">
      <c r="A211" s="131" t="s">
        <v>282</v>
      </c>
      <c r="B211" s="132">
        <v>907</v>
      </c>
      <c r="C211" s="133">
        <v>7</v>
      </c>
      <c r="D211" s="133">
        <v>9</v>
      </c>
      <c r="E211" s="115" t="s">
        <v>283</v>
      </c>
      <c r="F211" s="116" t="s">
        <v>193</v>
      </c>
      <c r="G211" s="113">
        <v>10</v>
      </c>
      <c r="H211" s="113">
        <v>10</v>
      </c>
      <c r="I211" s="130"/>
    </row>
    <row r="212" spans="1:9" ht="31.5" x14ac:dyDescent="0.25">
      <c r="A212" s="131" t="s">
        <v>200</v>
      </c>
      <c r="B212" s="132">
        <v>907</v>
      </c>
      <c r="C212" s="133">
        <v>7</v>
      </c>
      <c r="D212" s="133">
        <v>9</v>
      </c>
      <c r="E212" s="115" t="s">
        <v>283</v>
      </c>
      <c r="F212" s="116" t="s">
        <v>201</v>
      </c>
      <c r="G212" s="113">
        <v>10</v>
      </c>
      <c r="H212" s="113">
        <v>10</v>
      </c>
      <c r="I212" s="130"/>
    </row>
    <row r="213" spans="1:9" ht="47.25" x14ac:dyDescent="0.25">
      <c r="A213" s="131" t="s">
        <v>284</v>
      </c>
      <c r="B213" s="132">
        <v>907</v>
      </c>
      <c r="C213" s="133">
        <v>7</v>
      </c>
      <c r="D213" s="133">
        <v>9</v>
      </c>
      <c r="E213" s="115" t="s">
        <v>285</v>
      </c>
      <c r="F213" s="116" t="s">
        <v>193</v>
      </c>
      <c r="G213" s="113">
        <v>940</v>
      </c>
      <c r="H213" s="113">
        <v>940</v>
      </c>
      <c r="I213" s="130"/>
    </row>
    <row r="214" spans="1:9" ht="63" x14ac:dyDescent="0.25">
      <c r="A214" s="131" t="s">
        <v>286</v>
      </c>
      <c r="B214" s="132">
        <v>907</v>
      </c>
      <c r="C214" s="133">
        <v>7</v>
      </c>
      <c r="D214" s="133">
        <v>9</v>
      </c>
      <c r="E214" s="115" t="s">
        <v>287</v>
      </c>
      <c r="F214" s="116" t="s">
        <v>193</v>
      </c>
      <c r="G214" s="113">
        <v>940</v>
      </c>
      <c r="H214" s="113">
        <v>940</v>
      </c>
      <c r="I214" s="130"/>
    </row>
    <row r="215" spans="1:9" ht="31.5" x14ac:dyDescent="0.25">
      <c r="A215" s="131" t="s">
        <v>200</v>
      </c>
      <c r="B215" s="132">
        <v>907</v>
      </c>
      <c r="C215" s="133">
        <v>7</v>
      </c>
      <c r="D215" s="133">
        <v>9</v>
      </c>
      <c r="E215" s="115" t="s">
        <v>287</v>
      </c>
      <c r="F215" s="116" t="s">
        <v>201</v>
      </c>
      <c r="G215" s="113">
        <v>940</v>
      </c>
      <c r="H215" s="113">
        <v>940</v>
      </c>
      <c r="I215" s="130"/>
    </row>
    <row r="216" spans="1:9" ht="47.25" customHeight="1" x14ac:dyDescent="0.25">
      <c r="A216" s="131" t="s">
        <v>337</v>
      </c>
      <c r="B216" s="132">
        <v>907</v>
      </c>
      <c r="C216" s="133">
        <v>7</v>
      </c>
      <c r="D216" s="133">
        <v>9</v>
      </c>
      <c r="E216" s="115" t="s">
        <v>338</v>
      </c>
      <c r="F216" s="116" t="s">
        <v>193</v>
      </c>
      <c r="G216" s="113">
        <v>0.7</v>
      </c>
      <c r="H216" s="113">
        <v>0</v>
      </c>
      <c r="I216" s="130"/>
    </row>
    <row r="217" spans="1:9" ht="47.25" customHeight="1" x14ac:dyDescent="0.25">
      <c r="A217" s="131" t="s">
        <v>364</v>
      </c>
      <c r="B217" s="132">
        <v>907</v>
      </c>
      <c r="C217" s="133">
        <v>7</v>
      </c>
      <c r="D217" s="133">
        <v>9</v>
      </c>
      <c r="E217" s="115" t="s">
        <v>365</v>
      </c>
      <c r="F217" s="116" t="s">
        <v>193</v>
      </c>
      <c r="G217" s="113">
        <v>0.7</v>
      </c>
      <c r="H217" s="113">
        <v>0</v>
      </c>
      <c r="I217" s="130"/>
    </row>
    <row r="218" spans="1:9" ht="47.25" x14ac:dyDescent="0.25">
      <c r="A218" s="131" t="s">
        <v>366</v>
      </c>
      <c r="B218" s="132">
        <v>907</v>
      </c>
      <c r="C218" s="133">
        <v>7</v>
      </c>
      <c r="D218" s="133">
        <v>9</v>
      </c>
      <c r="E218" s="115" t="s">
        <v>367</v>
      </c>
      <c r="F218" s="116" t="s">
        <v>193</v>
      </c>
      <c r="G218" s="113">
        <v>0.7</v>
      </c>
      <c r="H218" s="113">
        <v>0</v>
      </c>
      <c r="I218" s="130"/>
    </row>
    <row r="219" spans="1:9" ht="63" x14ac:dyDescent="0.25">
      <c r="A219" s="131" t="s">
        <v>282</v>
      </c>
      <c r="B219" s="132">
        <v>907</v>
      </c>
      <c r="C219" s="133">
        <v>7</v>
      </c>
      <c r="D219" s="133">
        <v>9</v>
      </c>
      <c r="E219" s="115" t="s">
        <v>368</v>
      </c>
      <c r="F219" s="116" t="s">
        <v>193</v>
      </c>
      <c r="G219" s="113">
        <v>0.7</v>
      </c>
      <c r="H219" s="113">
        <v>0</v>
      </c>
      <c r="I219" s="130"/>
    </row>
    <row r="220" spans="1:9" ht="31.5" x14ac:dyDescent="0.25">
      <c r="A220" s="131" t="s">
        <v>200</v>
      </c>
      <c r="B220" s="132">
        <v>907</v>
      </c>
      <c r="C220" s="133">
        <v>7</v>
      </c>
      <c r="D220" s="133">
        <v>9</v>
      </c>
      <c r="E220" s="115" t="s">
        <v>368</v>
      </c>
      <c r="F220" s="116" t="s">
        <v>201</v>
      </c>
      <c r="G220" s="113">
        <v>0.7</v>
      </c>
      <c r="H220" s="113">
        <v>0</v>
      </c>
      <c r="I220" s="130"/>
    </row>
    <row r="221" spans="1:9" ht="47.25" x14ac:dyDescent="0.25">
      <c r="A221" s="131" t="s">
        <v>515</v>
      </c>
      <c r="B221" s="132">
        <v>907</v>
      </c>
      <c r="C221" s="133">
        <v>7</v>
      </c>
      <c r="D221" s="133">
        <v>9</v>
      </c>
      <c r="E221" s="115" t="s">
        <v>516</v>
      </c>
      <c r="F221" s="116" t="s">
        <v>193</v>
      </c>
      <c r="G221" s="113">
        <v>37.299999999999997</v>
      </c>
      <c r="H221" s="113">
        <v>37.4</v>
      </c>
      <c r="I221" s="130"/>
    </row>
    <row r="222" spans="1:9" ht="47.25" x14ac:dyDescent="0.25">
      <c r="A222" s="131" t="s">
        <v>517</v>
      </c>
      <c r="B222" s="132">
        <v>907</v>
      </c>
      <c r="C222" s="133">
        <v>7</v>
      </c>
      <c r="D222" s="133">
        <v>9</v>
      </c>
      <c r="E222" s="115" t="s">
        <v>518</v>
      </c>
      <c r="F222" s="116" t="s">
        <v>193</v>
      </c>
      <c r="G222" s="113">
        <v>37.299999999999997</v>
      </c>
      <c r="H222" s="113">
        <v>37.4</v>
      </c>
      <c r="I222" s="130"/>
    </row>
    <row r="223" spans="1:9" ht="47.25" x14ac:dyDescent="0.25">
      <c r="A223" s="131" t="s">
        <v>519</v>
      </c>
      <c r="B223" s="132">
        <v>907</v>
      </c>
      <c r="C223" s="133">
        <v>7</v>
      </c>
      <c r="D223" s="133">
        <v>9</v>
      </c>
      <c r="E223" s="115" t="s">
        <v>520</v>
      </c>
      <c r="F223" s="116" t="s">
        <v>193</v>
      </c>
      <c r="G223" s="113">
        <v>37.299999999999997</v>
      </c>
      <c r="H223" s="113">
        <v>37.4</v>
      </c>
      <c r="I223" s="130"/>
    </row>
    <row r="224" spans="1:9" ht="63" x14ac:dyDescent="0.25">
      <c r="A224" s="131" t="s">
        <v>521</v>
      </c>
      <c r="B224" s="132">
        <v>907</v>
      </c>
      <c r="C224" s="133">
        <v>7</v>
      </c>
      <c r="D224" s="133">
        <v>9</v>
      </c>
      <c r="E224" s="115" t="s">
        <v>522</v>
      </c>
      <c r="F224" s="116" t="s">
        <v>193</v>
      </c>
      <c r="G224" s="113">
        <v>37.299999999999997</v>
      </c>
      <c r="H224" s="113">
        <v>37.4</v>
      </c>
      <c r="I224" s="130"/>
    </row>
    <row r="225" spans="1:9" ht="31.5" x14ac:dyDescent="0.25">
      <c r="A225" s="131" t="s">
        <v>200</v>
      </c>
      <c r="B225" s="132">
        <v>907</v>
      </c>
      <c r="C225" s="133">
        <v>7</v>
      </c>
      <c r="D225" s="133">
        <v>9</v>
      </c>
      <c r="E225" s="115" t="s">
        <v>522</v>
      </c>
      <c r="F225" s="116" t="s">
        <v>201</v>
      </c>
      <c r="G225" s="113">
        <v>37.299999999999997</v>
      </c>
      <c r="H225" s="113">
        <v>37.4</v>
      </c>
      <c r="I225" s="130"/>
    </row>
    <row r="226" spans="1:9" x14ac:dyDescent="0.25">
      <c r="A226" s="131" t="s">
        <v>708</v>
      </c>
      <c r="B226" s="132">
        <v>907</v>
      </c>
      <c r="C226" s="133">
        <v>10</v>
      </c>
      <c r="D226" s="133">
        <v>0</v>
      </c>
      <c r="E226" s="115" t="s">
        <v>193</v>
      </c>
      <c r="F226" s="116" t="s">
        <v>193</v>
      </c>
      <c r="G226" s="113">
        <v>15289.6</v>
      </c>
      <c r="H226" s="113">
        <v>15289.6</v>
      </c>
      <c r="I226" s="130"/>
    </row>
    <row r="227" spans="1:9" x14ac:dyDescent="0.25">
      <c r="A227" s="131" t="s">
        <v>242</v>
      </c>
      <c r="B227" s="132">
        <v>907</v>
      </c>
      <c r="C227" s="133">
        <v>10</v>
      </c>
      <c r="D227" s="133">
        <v>4</v>
      </c>
      <c r="E227" s="115" t="s">
        <v>193</v>
      </c>
      <c r="F227" s="116" t="s">
        <v>193</v>
      </c>
      <c r="G227" s="113">
        <v>15289.6</v>
      </c>
      <c r="H227" s="113">
        <v>15289.6</v>
      </c>
      <c r="I227" s="130"/>
    </row>
    <row r="228" spans="1:9" ht="31.5" x14ac:dyDescent="0.25">
      <c r="A228" s="131" t="s">
        <v>191</v>
      </c>
      <c r="B228" s="132">
        <v>907</v>
      </c>
      <c r="C228" s="133">
        <v>10</v>
      </c>
      <c r="D228" s="133">
        <v>4</v>
      </c>
      <c r="E228" s="115" t="s">
        <v>192</v>
      </c>
      <c r="F228" s="116" t="s">
        <v>193</v>
      </c>
      <c r="G228" s="113">
        <v>15289.6</v>
      </c>
      <c r="H228" s="113">
        <v>15289.6</v>
      </c>
      <c r="I228" s="130"/>
    </row>
    <row r="229" spans="1:9" ht="31.5" x14ac:dyDescent="0.25">
      <c r="A229" s="131" t="s">
        <v>194</v>
      </c>
      <c r="B229" s="132">
        <v>907</v>
      </c>
      <c r="C229" s="133">
        <v>10</v>
      </c>
      <c r="D229" s="133">
        <v>4</v>
      </c>
      <c r="E229" s="115" t="s">
        <v>195</v>
      </c>
      <c r="F229" s="116" t="s">
        <v>193</v>
      </c>
      <c r="G229" s="113">
        <v>15289.6</v>
      </c>
      <c r="H229" s="113">
        <v>15289.6</v>
      </c>
      <c r="I229" s="130"/>
    </row>
    <row r="230" spans="1:9" ht="31.5" x14ac:dyDescent="0.25">
      <c r="A230" s="131" t="s">
        <v>221</v>
      </c>
      <c r="B230" s="132">
        <v>907</v>
      </c>
      <c r="C230" s="133">
        <v>10</v>
      </c>
      <c r="D230" s="133">
        <v>4</v>
      </c>
      <c r="E230" s="115" t="s">
        <v>222</v>
      </c>
      <c r="F230" s="116" t="s">
        <v>193</v>
      </c>
      <c r="G230" s="113">
        <v>15289.6</v>
      </c>
      <c r="H230" s="113">
        <v>15289.6</v>
      </c>
      <c r="I230" s="130"/>
    </row>
    <row r="231" spans="1:9" ht="63" x14ac:dyDescent="0.25">
      <c r="A231" s="131" t="s">
        <v>240</v>
      </c>
      <c r="B231" s="132">
        <v>907</v>
      </c>
      <c r="C231" s="133">
        <v>10</v>
      </c>
      <c r="D231" s="133">
        <v>4</v>
      </c>
      <c r="E231" s="115" t="s">
        <v>241</v>
      </c>
      <c r="F231" s="116" t="s">
        <v>193</v>
      </c>
      <c r="G231" s="113">
        <v>15289.6</v>
      </c>
      <c r="H231" s="113">
        <v>15289.6</v>
      </c>
      <c r="I231" s="130"/>
    </row>
    <row r="232" spans="1:9" ht="31.5" x14ac:dyDescent="0.25">
      <c r="A232" s="131" t="s">
        <v>200</v>
      </c>
      <c r="B232" s="132">
        <v>907</v>
      </c>
      <c r="C232" s="133">
        <v>10</v>
      </c>
      <c r="D232" s="133">
        <v>4</v>
      </c>
      <c r="E232" s="115" t="s">
        <v>241</v>
      </c>
      <c r="F232" s="116" t="s">
        <v>201</v>
      </c>
      <c r="G232" s="113">
        <v>15289.6</v>
      </c>
      <c r="H232" s="113">
        <v>15289.6</v>
      </c>
      <c r="I232" s="130"/>
    </row>
    <row r="233" spans="1:9" s="120" customFormat="1" x14ac:dyDescent="0.25">
      <c r="A233" s="134" t="s">
        <v>709</v>
      </c>
      <c r="B233" s="135">
        <v>910</v>
      </c>
      <c r="C233" s="136">
        <v>0</v>
      </c>
      <c r="D233" s="136">
        <v>0</v>
      </c>
      <c r="E233" s="121" t="s">
        <v>193</v>
      </c>
      <c r="F233" s="122" t="s">
        <v>193</v>
      </c>
      <c r="G233" s="111">
        <v>164110.1</v>
      </c>
      <c r="H233" s="111">
        <v>174245.8</v>
      </c>
      <c r="I233" s="129"/>
    </row>
    <row r="234" spans="1:9" x14ac:dyDescent="0.25">
      <c r="A234" s="131" t="s">
        <v>710</v>
      </c>
      <c r="B234" s="132">
        <v>910</v>
      </c>
      <c r="C234" s="133">
        <v>1</v>
      </c>
      <c r="D234" s="133">
        <v>0</v>
      </c>
      <c r="E234" s="115" t="s">
        <v>193</v>
      </c>
      <c r="F234" s="116" t="s">
        <v>193</v>
      </c>
      <c r="G234" s="113">
        <v>49291.9</v>
      </c>
      <c r="H234" s="113">
        <v>48807.4</v>
      </c>
      <c r="I234" s="130"/>
    </row>
    <row r="235" spans="1:9" ht="47.25" x14ac:dyDescent="0.25">
      <c r="A235" s="131" t="s">
        <v>394</v>
      </c>
      <c r="B235" s="132">
        <v>910</v>
      </c>
      <c r="C235" s="133">
        <v>1</v>
      </c>
      <c r="D235" s="133">
        <v>6</v>
      </c>
      <c r="E235" s="115" t="s">
        <v>193</v>
      </c>
      <c r="F235" s="116" t="s">
        <v>193</v>
      </c>
      <c r="G235" s="113">
        <v>13558.8</v>
      </c>
      <c r="H235" s="113">
        <v>13558.4</v>
      </c>
      <c r="I235" s="130"/>
    </row>
    <row r="236" spans="1:9" ht="47.25" x14ac:dyDescent="0.25">
      <c r="A236" s="131" t="s">
        <v>386</v>
      </c>
      <c r="B236" s="132">
        <v>910</v>
      </c>
      <c r="C236" s="133">
        <v>1</v>
      </c>
      <c r="D236" s="133">
        <v>6</v>
      </c>
      <c r="E236" s="115" t="s">
        <v>387</v>
      </c>
      <c r="F236" s="116" t="s">
        <v>193</v>
      </c>
      <c r="G236" s="113">
        <v>13558.8</v>
      </c>
      <c r="H236" s="113">
        <v>13558.4</v>
      </c>
      <c r="I236" s="130"/>
    </row>
    <row r="237" spans="1:9" ht="63.75" customHeight="1" x14ac:dyDescent="0.25">
      <c r="A237" s="131" t="s">
        <v>388</v>
      </c>
      <c r="B237" s="132">
        <v>910</v>
      </c>
      <c r="C237" s="133">
        <v>1</v>
      </c>
      <c r="D237" s="133">
        <v>6</v>
      </c>
      <c r="E237" s="115" t="s">
        <v>389</v>
      </c>
      <c r="F237" s="116" t="s">
        <v>193</v>
      </c>
      <c r="G237" s="113">
        <v>13558.8</v>
      </c>
      <c r="H237" s="113">
        <v>13558.4</v>
      </c>
      <c r="I237" s="130"/>
    </row>
    <row r="238" spans="1:9" ht="94.5" x14ac:dyDescent="0.25">
      <c r="A238" s="131" t="s">
        <v>390</v>
      </c>
      <c r="B238" s="132">
        <v>910</v>
      </c>
      <c r="C238" s="133">
        <v>1</v>
      </c>
      <c r="D238" s="133">
        <v>6</v>
      </c>
      <c r="E238" s="115" t="s">
        <v>391</v>
      </c>
      <c r="F238" s="116" t="s">
        <v>193</v>
      </c>
      <c r="G238" s="113">
        <v>13558.8</v>
      </c>
      <c r="H238" s="113">
        <v>13558.4</v>
      </c>
      <c r="I238" s="130"/>
    </row>
    <row r="239" spans="1:9" ht="31.5" x14ac:dyDescent="0.25">
      <c r="A239" s="131" t="s">
        <v>333</v>
      </c>
      <c r="B239" s="132">
        <v>910</v>
      </c>
      <c r="C239" s="133">
        <v>1</v>
      </c>
      <c r="D239" s="133">
        <v>6</v>
      </c>
      <c r="E239" s="115" t="s">
        <v>393</v>
      </c>
      <c r="F239" s="116" t="s">
        <v>193</v>
      </c>
      <c r="G239" s="113">
        <v>3481.7</v>
      </c>
      <c r="H239" s="113">
        <v>3599.1</v>
      </c>
      <c r="I239" s="130"/>
    </row>
    <row r="240" spans="1:9" ht="78.75" x14ac:dyDescent="0.25">
      <c r="A240" s="131" t="s">
        <v>214</v>
      </c>
      <c r="B240" s="132">
        <v>910</v>
      </c>
      <c r="C240" s="133">
        <v>1</v>
      </c>
      <c r="D240" s="133">
        <v>6</v>
      </c>
      <c r="E240" s="115" t="s">
        <v>393</v>
      </c>
      <c r="F240" s="116" t="s">
        <v>215</v>
      </c>
      <c r="G240" s="113">
        <v>1375.7</v>
      </c>
      <c r="H240" s="113">
        <v>1375.8</v>
      </c>
      <c r="I240" s="130"/>
    </row>
    <row r="241" spans="1:9" ht="31.5" x14ac:dyDescent="0.25">
      <c r="A241" s="131" t="s">
        <v>200</v>
      </c>
      <c r="B241" s="132">
        <v>910</v>
      </c>
      <c r="C241" s="133">
        <v>1</v>
      </c>
      <c r="D241" s="133">
        <v>6</v>
      </c>
      <c r="E241" s="115" t="s">
        <v>393</v>
      </c>
      <c r="F241" s="116" t="s">
        <v>201</v>
      </c>
      <c r="G241" s="113">
        <v>2106</v>
      </c>
      <c r="H241" s="113">
        <v>2223.3000000000002</v>
      </c>
      <c r="I241" s="130"/>
    </row>
    <row r="242" spans="1:9" ht="94.5" x14ac:dyDescent="0.25">
      <c r="A242" s="131" t="s">
        <v>396</v>
      </c>
      <c r="B242" s="132">
        <v>910</v>
      </c>
      <c r="C242" s="133">
        <v>1</v>
      </c>
      <c r="D242" s="133">
        <v>6</v>
      </c>
      <c r="E242" s="115" t="s">
        <v>397</v>
      </c>
      <c r="F242" s="116" t="s">
        <v>193</v>
      </c>
      <c r="G242" s="113">
        <v>40.5</v>
      </c>
      <c r="H242" s="113">
        <v>40.9</v>
      </c>
      <c r="I242" s="130"/>
    </row>
    <row r="243" spans="1:9" ht="78.75" x14ac:dyDescent="0.25">
      <c r="A243" s="131" t="s">
        <v>214</v>
      </c>
      <c r="B243" s="132">
        <v>910</v>
      </c>
      <c r="C243" s="133">
        <v>1</v>
      </c>
      <c r="D243" s="133">
        <v>6</v>
      </c>
      <c r="E243" s="115" t="s">
        <v>397</v>
      </c>
      <c r="F243" s="116" t="s">
        <v>215</v>
      </c>
      <c r="G243" s="113">
        <v>40.5</v>
      </c>
      <c r="H243" s="113">
        <v>40.9</v>
      </c>
      <c r="I243" s="130"/>
    </row>
    <row r="244" spans="1:9" ht="173.25" x14ac:dyDescent="0.25">
      <c r="A244" s="131" t="s">
        <v>265</v>
      </c>
      <c r="B244" s="132">
        <v>910</v>
      </c>
      <c r="C244" s="133">
        <v>1</v>
      </c>
      <c r="D244" s="133">
        <v>6</v>
      </c>
      <c r="E244" s="115" t="s">
        <v>398</v>
      </c>
      <c r="F244" s="116" t="s">
        <v>193</v>
      </c>
      <c r="G244" s="113">
        <v>10036.6</v>
      </c>
      <c r="H244" s="113">
        <v>9918.4</v>
      </c>
      <c r="I244" s="130"/>
    </row>
    <row r="245" spans="1:9" ht="78.75" x14ac:dyDescent="0.25">
      <c r="A245" s="131" t="s">
        <v>214</v>
      </c>
      <c r="B245" s="132">
        <v>910</v>
      </c>
      <c r="C245" s="133">
        <v>1</v>
      </c>
      <c r="D245" s="133">
        <v>6</v>
      </c>
      <c r="E245" s="115" t="s">
        <v>398</v>
      </c>
      <c r="F245" s="116" t="s">
        <v>215</v>
      </c>
      <c r="G245" s="113">
        <v>10036.6</v>
      </c>
      <c r="H245" s="113">
        <v>9918.4</v>
      </c>
      <c r="I245" s="130"/>
    </row>
    <row r="246" spans="1:9" x14ac:dyDescent="0.25">
      <c r="A246" s="131" t="s">
        <v>347</v>
      </c>
      <c r="B246" s="132">
        <v>910</v>
      </c>
      <c r="C246" s="133">
        <v>1</v>
      </c>
      <c r="D246" s="133">
        <v>13</v>
      </c>
      <c r="E246" s="115" t="s">
        <v>193</v>
      </c>
      <c r="F246" s="116" t="s">
        <v>193</v>
      </c>
      <c r="G246" s="113">
        <v>35733.1</v>
      </c>
      <c r="H246" s="113">
        <v>35249</v>
      </c>
      <c r="I246" s="130"/>
    </row>
    <row r="247" spans="1:9" ht="47.25" x14ac:dyDescent="0.25">
      <c r="A247" s="131" t="s">
        <v>386</v>
      </c>
      <c r="B247" s="132">
        <v>910</v>
      </c>
      <c r="C247" s="133">
        <v>1</v>
      </c>
      <c r="D247" s="133">
        <v>13</v>
      </c>
      <c r="E247" s="115" t="s">
        <v>387</v>
      </c>
      <c r="F247" s="116" t="s">
        <v>193</v>
      </c>
      <c r="G247" s="113">
        <v>30122</v>
      </c>
      <c r="H247" s="113">
        <v>29637.9</v>
      </c>
      <c r="I247" s="130"/>
    </row>
    <row r="248" spans="1:9" ht="63" customHeight="1" x14ac:dyDescent="0.25">
      <c r="A248" s="131" t="s">
        <v>388</v>
      </c>
      <c r="B248" s="132">
        <v>910</v>
      </c>
      <c r="C248" s="133">
        <v>1</v>
      </c>
      <c r="D248" s="133">
        <v>13</v>
      </c>
      <c r="E248" s="115" t="s">
        <v>389</v>
      </c>
      <c r="F248" s="116" t="s">
        <v>193</v>
      </c>
      <c r="G248" s="113">
        <v>30122</v>
      </c>
      <c r="H248" s="113">
        <v>29637.9</v>
      </c>
      <c r="I248" s="130"/>
    </row>
    <row r="249" spans="1:9" ht="94.5" x14ac:dyDescent="0.25">
      <c r="A249" s="131" t="s">
        <v>390</v>
      </c>
      <c r="B249" s="132">
        <v>910</v>
      </c>
      <c r="C249" s="133">
        <v>1</v>
      </c>
      <c r="D249" s="133">
        <v>13</v>
      </c>
      <c r="E249" s="115" t="s">
        <v>391</v>
      </c>
      <c r="F249" s="116" t="s">
        <v>193</v>
      </c>
      <c r="G249" s="113">
        <v>30122</v>
      </c>
      <c r="H249" s="113">
        <v>29637.9</v>
      </c>
      <c r="I249" s="130"/>
    </row>
    <row r="250" spans="1:9" ht="15" customHeight="1" x14ac:dyDescent="0.25">
      <c r="A250" s="131" t="s">
        <v>208</v>
      </c>
      <c r="B250" s="132">
        <v>910</v>
      </c>
      <c r="C250" s="133">
        <v>1</v>
      </c>
      <c r="D250" s="133">
        <v>13</v>
      </c>
      <c r="E250" s="115" t="s">
        <v>395</v>
      </c>
      <c r="F250" s="116" t="s">
        <v>193</v>
      </c>
      <c r="G250" s="113">
        <v>1254.0999999999999</v>
      </c>
      <c r="H250" s="113">
        <v>1274</v>
      </c>
      <c r="I250" s="130"/>
    </row>
    <row r="251" spans="1:9" ht="31.5" x14ac:dyDescent="0.25">
      <c r="A251" s="131" t="s">
        <v>200</v>
      </c>
      <c r="B251" s="132">
        <v>910</v>
      </c>
      <c r="C251" s="133">
        <v>1</v>
      </c>
      <c r="D251" s="133">
        <v>13</v>
      </c>
      <c r="E251" s="115" t="s">
        <v>395</v>
      </c>
      <c r="F251" s="116" t="s">
        <v>201</v>
      </c>
      <c r="G251" s="113">
        <v>1254.0999999999999</v>
      </c>
      <c r="H251" s="113">
        <v>1274</v>
      </c>
      <c r="I251" s="130"/>
    </row>
    <row r="252" spans="1:9" ht="173.25" x14ac:dyDescent="0.25">
      <c r="A252" s="131" t="s">
        <v>265</v>
      </c>
      <c r="B252" s="132">
        <v>910</v>
      </c>
      <c r="C252" s="133">
        <v>1</v>
      </c>
      <c r="D252" s="133">
        <v>13</v>
      </c>
      <c r="E252" s="115" t="s">
        <v>398</v>
      </c>
      <c r="F252" s="116" t="s">
        <v>193</v>
      </c>
      <c r="G252" s="113">
        <v>28867.9</v>
      </c>
      <c r="H252" s="113">
        <v>28363.9</v>
      </c>
      <c r="I252" s="130"/>
    </row>
    <row r="253" spans="1:9" ht="78.75" x14ac:dyDescent="0.25">
      <c r="A253" s="131" t="s">
        <v>214</v>
      </c>
      <c r="B253" s="132">
        <v>910</v>
      </c>
      <c r="C253" s="133">
        <v>1</v>
      </c>
      <c r="D253" s="133">
        <v>13</v>
      </c>
      <c r="E253" s="115" t="s">
        <v>398</v>
      </c>
      <c r="F253" s="116" t="s">
        <v>215</v>
      </c>
      <c r="G253" s="113">
        <v>28867.9</v>
      </c>
      <c r="H253" s="113">
        <v>28363.9</v>
      </c>
      <c r="I253" s="130"/>
    </row>
    <row r="254" spans="1:9" x14ac:dyDescent="0.25">
      <c r="A254" s="131" t="s">
        <v>654</v>
      </c>
      <c r="B254" s="132">
        <v>910</v>
      </c>
      <c r="C254" s="133">
        <v>1</v>
      </c>
      <c r="D254" s="133">
        <v>13</v>
      </c>
      <c r="E254" s="115" t="s">
        <v>655</v>
      </c>
      <c r="F254" s="116" t="s">
        <v>193</v>
      </c>
      <c r="G254" s="113">
        <v>5611.1</v>
      </c>
      <c r="H254" s="113">
        <v>5611.1</v>
      </c>
      <c r="I254" s="130"/>
    </row>
    <row r="255" spans="1:9" ht="47.25" x14ac:dyDescent="0.25">
      <c r="A255" s="131" t="s">
        <v>692</v>
      </c>
      <c r="B255" s="132">
        <v>910</v>
      </c>
      <c r="C255" s="133">
        <v>1</v>
      </c>
      <c r="D255" s="133">
        <v>13</v>
      </c>
      <c r="E255" s="115" t="s">
        <v>693</v>
      </c>
      <c r="F255" s="116" t="s">
        <v>193</v>
      </c>
      <c r="G255" s="113">
        <v>5611.1</v>
      </c>
      <c r="H255" s="113">
        <v>5611.1</v>
      </c>
      <c r="I255" s="130"/>
    </row>
    <row r="256" spans="1:9" ht="47.25" x14ac:dyDescent="0.25">
      <c r="A256" s="131" t="s">
        <v>694</v>
      </c>
      <c r="B256" s="132">
        <v>910</v>
      </c>
      <c r="C256" s="133">
        <v>1</v>
      </c>
      <c r="D256" s="133">
        <v>13</v>
      </c>
      <c r="E256" s="115" t="s">
        <v>695</v>
      </c>
      <c r="F256" s="116" t="s">
        <v>193</v>
      </c>
      <c r="G256" s="113">
        <v>5611.1</v>
      </c>
      <c r="H256" s="113">
        <v>5611.1</v>
      </c>
      <c r="I256" s="130"/>
    </row>
    <row r="257" spans="1:9" ht="31.5" x14ac:dyDescent="0.25">
      <c r="A257" s="131" t="s">
        <v>218</v>
      </c>
      <c r="B257" s="132">
        <v>910</v>
      </c>
      <c r="C257" s="133">
        <v>1</v>
      </c>
      <c r="D257" s="133">
        <v>13</v>
      </c>
      <c r="E257" s="115" t="s">
        <v>696</v>
      </c>
      <c r="F257" s="116" t="s">
        <v>193</v>
      </c>
      <c r="G257" s="113">
        <v>5611.1</v>
      </c>
      <c r="H257" s="113">
        <v>5611.1</v>
      </c>
      <c r="I257" s="130"/>
    </row>
    <row r="258" spans="1:9" x14ac:dyDescent="0.25">
      <c r="A258" s="131" t="s">
        <v>210</v>
      </c>
      <c r="B258" s="132">
        <v>910</v>
      </c>
      <c r="C258" s="133">
        <v>1</v>
      </c>
      <c r="D258" s="133">
        <v>13</v>
      </c>
      <c r="E258" s="115" t="s">
        <v>696</v>
      </c>
      <c r="F258" s="116" t="s">
        <v>211</v>
      </c>
      <c r="G258" s="113">
        <v>5611.1</v>
      </c>
      <c r="H258" s="113">
        <v>5611.1</v>
      </c>
      <c r="I258" s="130"/>
    </row>
    <row r="259" spans="1:9" x14ac:dyDescent="0.25">
      <c r="A259" s="131" t="s">
        <v>705</v>
      </c>
      <c r="B259" s="132">
        <v>910</v>
      </c>
      <c r="C259" s="133">
        <v>7</v>
      </c>
      <c r="D259" s="133">
        <v>0</v>
      </c>
      <c r="E259" s="115" t="s">
        <v>193</v>
      </c>
      <c r="F259" s="116" t="s">
        <v>193</v>
      </c>
      <c r="G259" s="113">
        <v>30</v>
      </c>
      <c r="H259" s="113">
        <v>15</v>
      </c>
      <c r="I259" s="130"/>
    </row>
    <row r="260" spans="1:9" ht="31.5" x14ac:dyDescent="0.25">
      <c r="A260" s="131" t="s">
        <v>207</v>
      </c>
      <c r="B260" s="132">
        <v>910</v>
      </c>
      <c r="C260" s="133">
        <v>7</v>
      </c>
      <c r="D260" s="133">
        <v>5</v>
      </c>
      <c r="E260" s="115" t="s">
        <v>193</v>
      </c>
      <c r="F260" s="116" t="s">
        <v>193</v>
      </c>
      <c r="G260" s="113">
        <v>30</v>
      </c>
      <c r="H260" s="113">
        <v>15</v>
      </c>
      <c r="I260" s="130"/>
    </row>
    <row r="261" spans="1:9" ht="47.25" x14ac:dyDescent="0.25">
      <c r="A261" s="131" t="s">
        <v>386</v>
      </c>
      <c r="B261" s="132">
        <v>910</v>
      </c>
      <c r="C261" s="133">
        <v>7</v>
      </c>
      <c r="D261" s="133">
        <v>5</v>
      </c>
      <c r="E261" s="115" t="s">
        <v>387</v>
      </c>
      <c r="F261" s="116" t="s">
        <v>193</v>
      </c>
      <c r="G261" s="113">
        <v>30</v>
      </c>
      <c r="H261" s="113">
        <v>15</v>
      </c>
      <c r="I261" s="130"/>
    </row>
    <row r="262" spans="1:9" ht="62.25" customHeight="1" x14ac:dyDescent="0.25">
      <c r="A262" s="131" t="s">
        <v>388</v>
      </c>
      <c r="B262" s="132">
        <v>910</v>
      </c>
      <c r="C262" s="133">
        <v>7</v>
      </c>
      <c r="D262" s="133">
        <v>5</v>
      </c>
      <c r="E262" s="115" t="s">
        <v>389</v>
      </c>
      <c r="F262" s="116" t="s">
        <v>193</v>
      </c>
      <c r="G262" s="113">
        <v>30</v>
      </c>
      <c r="H262" s="113">
        <v>15</v>
      </c>
      <c r="I262" s="130"/>
    </row>
    <row r="263" spans="1:9" ht="94.5" x14ac:dyDescent="0.25">
      <c r="A263" s="131" t="s">
        <v>390</v>
      </c>
      <c r="B263" s="132">
        <v>910</v>
      </c>
      <c r="C263" s="133">
        <v>7</v>
      </c>
      <c r="D263" s="133">
        <v>5</v>
      </c>
      <c r="E263" s="115" t="s">
        <v>391</v>
      </c>
      <c r="F263" s="116" t="s">
        <v>193</v>
      </c>
      <c r="G263" s="113">
        <v>30</v>
      </c>
      <c r="H263" s="113">
        <v>15</v>
      </c>
      <c r="I263" s="130"/>
    </row>
    <row r="264" spans="1:9" ht="31.5" x14ac:dyDescent="0.25">
      <c r="A264" s="131" t="s">
        <v>206</v>
      </c>
      <c r="B264" s="132">
        <v>910</v>
      </c>
      <c r="C264" s="133">
        <v>7</v>
      </c>
      <c r="D264" s="133">
        <v>5</v>
      </c>
      <c r="E264" s="115" t="s">
        <v>392</v>
      </c>
      <c r="F264" s="116" t="s">
        <v>193</v>
      </c>
      <c r="G264" s="113">
        <v>30</v>
      </c>
      <c r="H264" s="113">
        <v>15</v>
      </c>
      <c r="I264" s="130"/>
    </row>
    <row r="265" spans="1:9" ht="31.5" x14ac:dyDescent="0.25">
      <c r="A265" s="131" t="s">
        <v>200</v>
      </c>
      <c r="B265" s="132">
        <v>910</v>
      </c>
      <c r="C265" s="133">
        <v>7</v>
      </c>
      <c r="D265" s="133">
        <v>5</v>
      </c>
      <c r="E265" s="115" t="s">
        <v>392</v>
      </c>
      <c r="F265" s="116" t="s">
        <v>201</v>
      </c>
      <c r="G265" s="113">
        <v>30</v>
      </c>
      <c r="H265" s="113">
        <v>15</v>
      </c>
      <c r="I265" s="130"/>
    </row>
    <row r="266" spans="1:9" ht="31.5" x14ac:dyDescent="0.25">
      <c r="A266" s="131" t="s">
        <v>711</v>
      </c>
      <c r="B266" s="132">
        <v>910</v>
      </c>
      <c r="C266" s="133">
        <v>13</v>
      </c>
      <c r="D266" s="133">
        <v>0</v>
      </c>
      <c r="E266" s="115" t="s">
        <v>193</v>
      </c>
      <c r="F266" s="116" t="s">
        <v>193</v>
      </c>
      <c r="G266" s="113">
        <v>184</v>
      </c>
      <c r="H266" s="113">
        <v>376.7</v>
      </c>
      <c r="I266" s="130"/>
    </row>
    <row r="267" spans="1:9" ht="31.5" x14ac:dyDescent="0.25">
      <c r="A267" s="131" t="s">
        <v>405</v>
      </c>
      <c r="B267" s="132">
        <v>910</v>
      </c>
      <c r="C267" s="133">
        <v>13</v>
      </c>
      <c r="D267" s="133">
        <v>1</v>
      </c>
      <c r="E267" s="115" t="s">
        <v>193</v>
      </c>
      <c r="F267" s="116" t="s">
        <v>193</v>
      </c>
      <c r="G267" s="113">
        <v>184</v>
      </c>
      <c r="H267" s="113">
        <v>376.7</v>
      </c>
      <c r="I267" s="130"/>
    </row>
    <row r="268" spans="1:9" ht="47.25" x14ac:dyDescent="0.25">
      <c r="A268" s="131" t="s">
        <v>386</v>
      </c>
      <c r="B268" s="132">
        <v>910</v>
      </c>
      <c r="C268" s="133">
        <v>13</v>
      </c>
      <c r="D268" s="133">
        <v>1</v>
      </c>
      <c r="E268" s="115" t="s">
        <v>387</v>
      </c>
      <c r="F268" s="116" t="s">
        <v>193</v>
      </c>
      <c r="G268" s="113">
        <v>184</v>
      </c>
      <c r="H268" s="113">
        <v>376.7</v>
      </c>
      <c r="I268" s="130"/>
    </row>
    <row r="269" spans="1:9" ht="62.25" customHeight="1" x14ac:dyDescent="0.25">
      <c r="A269" s="131" t="s">
        <v>388</v>
      </c>
      <c r="B269" s="132">
        <v>910</v>
      </c>
      <c r="C269" s="133">
        <v>13</v>
      </c>
      <c r="D269" s="133">
        <v>1</v>
      </c>
      <c r="E269" s="115" t="s">
        <v>389</v>
      </c>
      <c r="F269" s="116" t="s">
        <v>193</v>
      </c>
      <c r="G269" s="113">
        <v>184</v>
      </c>
      <c r="H269" s="113">
        <v>376.7</v>
      </c>
      <c r="I269" s="130"/>
    </row>
    <row r="270" spans="1:9" ht="31.5" x14ac:dyDescent="0.25">
      <c r="A270" s="131" t="s">
        <v>399</v>
      </c>
      <c r="B270" s="132">
        <v>910</v>
      </c>
      <c r="C270" s="133">
        <v>13</v>
      </c>
      <c r="D270" s="133">
        <v>1</v>
      </c>
      <c r="E270" s="115" t="s">
        <v>400</v>
      </c>
      <c r="F270" s="116" t="s">
        <v>193</v>
      </c>
      <c r="G270" s="113">
        <v>184</v>
      </c>
      <c r="H270" s="113">
        <v>376.7</v>
      </c>
      <c r="I270" s="130"/>
    </row>
    <row r="271" spans="1:9" x14ac:dyDescent="0.25">
      <c r="A271" s="131" t="s">
        <v>401</v>
      </c>
      <c r="B271" s="132">
        <v>910</v>
      </c>
      <c r="C271" s="133">
        <v>13</v>
      </c>
      <c r="D271" s="133">
        <v>1</v>
      </c>
      <c r="E271" s="115" t="s">
        <v>402</v>
      </c>
      <c r="F271" s="116" t="s">
        <v>193</v>
      </c>
      <c r="G271" s="113">
        <v>184</v>
      </c>
      <c r="H271" s="113">
        <v>376.7</v>
      </c>
      <c r="I271" s="130"/>
    </row>
    <row r="272" spans="1:9" ht="31.5" x14ac:dyDescent="0.25">
      <c r="A272" s="131" t="s">
        <v>403</v>
      </c>
      <c r="B272" s="132">
        <v>910</v>
      </c>
      <c r="C272" s="133">
        <v>13</v>
      </c>
      <c r="D272" s="133">
        <v>1</v>
      </c>
      <c r="E272" s="115" t="s">
        <v>402</v>
      </c>
      <c r="F272" s="116" t="s">
        <v>404</v>
      </c>
      <c r="G272" s="113">
        <v>184</v>
      </c>
      <c r="H272" s="113">
        <v>376.7</v>
      </c>
      <c r="I272" s="130"/>
    </row>
    <row r="273" spans="1:9" ht="47.25" x14ac:dyDescent="0.25">
      <c r="A273" s="131" t="s">
        <v>712</v>
      </c>
      <c r="B273" s="132">
        <v>910</v>
      </c>
      <c r="C273" s="133">
        <v>14</v>
      </c>
      <c r="D273" s="133">
        <v>0</v>
      </c>
      <c r="E273" s="115" t="s">
        <v>193</v>
      </c>
      <c r="F273" s="116" t="s">
        <v>193</v>
      </c>
      <c r="G273" s="113">
        <v>106416.6</v>
      </c>
      <c r="H273" s="113">
        <v>107524.9</v>
      </c>
      <c r="I273" s="130"/>
    </row>
    <row r="274" spans="1:9" ht="47.25" x14ac:dyDescent="0.25">
      <c r="A274" s="131" t="s">
        <v>414</v>
      </c>
      <c r="B274" s="132">
        <v>910</v>
      </c>
      <c r="C274" s="133">
        <v>14</v>
      </c>
      <c r="D274" s="133">
        <v>1</v>
      </c>
      <c r="E274" s="115" t="s">
        <v>193</v>
      </c>
      <c r="F274" s="116" t="s">
        <v>193</v>
      </c>
      <c r="G274" s="113">
        <v>99416.6</v>
      </c>
      <c r="H274" s="113">
        <v>98524.9</v>
      </c>
      <c r="I274" s="130"/>
    </row>
    <row r="275" spans="1:9" ht="47.25" x14ac:dyDescent="0.25">
      <c r="A275" s="131" t="s">
        <v>386</v>
      </c>
      <c r="B275" s="132">
        <v>910</v>
      </c>
      <c r="C275" s="133">
        <v>14</v>
      </c>
      <c r="D275" s="133">
        <v>1</v>
      </c>
      <c r="E275" s="115" t="s">
        <v>387</v>
      </c>
      <c r="F275" s="116" t="s">
        <v>193</v>
      </c>
      <c r="G275" s="113">
        <v>99416.6</v>
      </c>
      <c r="H275" s="113">
        <v>98524.9</v>
      </c>
      <c r="I275" s="130"/>
    </row>
    <row r="276" spans="1:9" ht="63" x14ac:dyDescent="0.25">
      <c r="A276" s="131" t="s">
        <v>406</v>
      </c>
      <c r="B276" s="132">
        <v>910</v>
      </c>
      <c r="C276" s="133">
        <v>14</v>
      </c>
      <c r="D276" s="133">
        <v>1</v>
      </c>
      <c r="E276" s="115" t="s">
        <v>407</v>
      </c>
      <c r="F276" s="116" t="s">
        <v>193</v>
      </c>
      <c r="G276" s="113">
        <v>99416.6</v>
      </c>
      <c r="H276" s="113">
        <v>98524.9</v>
      </c>
      <c r="I276" s="130"/>
    </row>
    <row r="277" spans="1:9" ht="47.25" x14ac:dyDescent="0.25">
      <c r="A277" s="131" t="s">
        <v>408</v>
      </c>
      <c r="B277" s="132">
        <v>910</v>
      </c>
      <c r="C277" s="133">
        <v>14</v>
      </c>
      <c r="D277" s="133">
        <v>1</v>
      </c>
      <c r="E277" s="115" t="s">
        <v>409</v>
      </c>
      <c r="F277" s="116" t="s">
        <v>193</v>
      </c>
      <c r="G277" s="113">
        <v>99416.6</v>
      </c>
      <c r="H277" s="113">
        <v>98524.9</v>
      </c>
      <c r="I277" s="130"/>
    </row>
    <row r="278" spans="1:9" ht="31.5" x14ac:dyDescent="0.25">
      <c r="A278" s="131" t="s">
        <v>410</v>
      </c>
      <c r="B278" s="132">
        <v>910</v>
      </c>
      <c r="C278" s="133">
        <v>14</v>
      </c>
      <c r="D278" s="133">
        <v>1</v>
      </c>
      <c r="E278" s="115" t="s">
        <v>411</v>
      </c>
      <c r="F278" s="116" t="s">
        <v>193</v>
      </c>
      <c r="G278" s="113">
        <v>13117.7</v>
      </c>
      <c r="H278" s="113">
        <v>12678</v>
      </c>
      <c r="I278" s="130"/>
    </row>
    <row r="279" spans="1:9" x14ac:dyDescent="0.25">
      <c r="A279" s="131" t="s">
        <v>412</v>
      </c>
      <c r="B279" s="132">
        <v>910</v>
      </c>
      <c r="C279" s="133">
        <v>14</v>
      </c>
      <c r="D279" s="133">
        <v>1</v>
      </c>
      <c r="E279" s="115" t="s">
        <v>411</v>
      </c>
      <c r="F279" s="116" t="s">
        <v>413</v>
      </c>
      <c r="G279" s="113">
        <v>13117.7</v>
      </c>
      <c r="H279" s="113">
        <v>12678</v>
      </c>
      <c r="I279" s="130"/>
    </row>
    <row r="280" spans="1:9" ht="94.5" x14ac:dyDescent="0.25">
      <c r="A280" s="131" t="s">
        <v>396</v>
      </c>
      <c r="B280" s="132">
        <v>910</v>
      </c>
      <c r="C280" s="133">
        <v>14</v>
      </c>
      <c r="D280" s="133">
        <v>1</v>
      </c>
      <c r="E280" s="115" t="s">
        <v>418</v>
      </c>
      <c r="F280" s="116" t="s">
        <v>193</v>
      </c>
      <c r="G280" s="113">
        <v>86298.9</v>
      </c>
      <c r="H280" s="113">
        <v>85846.9</v>
      </c>
      <c r="I280" s="130"/>
    </row>
    <row r="281" spans="1:9" x14ac:dyDescent="0.25">
      <c r="A281" s="131" t="s">
        <v>412</v>
      </c>
      <c r="B281" s="132">
        <v>910</v>
      </c>
      <c r="C281" s="133">
        <v>14</v>
      </c>
      <c r="D281" s="133">
        <v>1</v>
      </c>
      <c r="E281" s="115" t="s">
        <v>418</v>
      </c>
      <c r="F281" s="116" t="s">
        <v>413</v>
      </c>
      <c r="G281" s="113">
        <v>86298.9</v>
      </c>
      <c r="H281" s="113">
        <v>85846.9</v>
      </c>
      <c r="I281" s="130"/>
    </row>
    <row r="282" spans="1:9" ht="19.5" customHeight="1" x14ac:dyDescent="0.25">
      <c r="A282" s="131" t="s">
        <v>417</v>
      </c>
      <c r="B282" s="132">
        <v>910</v>
      </c>
      <c r="C282" s="133">
        <v>14</v>
      </c>
      <c r="D282" s="133">
        <v>3</v>
      </c>
      <c r="E282" s="115" t="s">
        <v>193</v>
      </c>
      <c r="F282" s="116" t="s">
        <v>193</v>
      </c>
      <c r="G282" s="113">
        <v>7000</v>
      </c>
      <c r="H282" s="113">
        <v>9000</v>
      </c>
      <c r="I282" s="130"/>
    </row>
    <row r="283" spans="1:9" ht="47.25" x14ac:dyDescent="0.25">
      <c r="A283" s="131" t="s">
        <v>386</v>
      </c>
      <c r="B283" s="132">
        <v>910</v>
      </c>
      <c r="C283" s="133">
        <v>14</v>
      </c>
      <c r="D283" s="133">
        <v>3</v>
      </c>
      <c r="E283" s="115" t="s">
        <v>387</v>
      </c>
      <c r="F283" s="116" t="s">
        <v>193</v>
      </c>
      <c r="G283" s="113">
        <v>7000</v>
      </c>
      <c r="H283" s="113">
        <v>9000</v>
      </c>
      <c r="I283" s="130"/>
    </row>
    <row r="284" spans="1:9" ht="63" x14ac:dyDescent="0.25">
      <c r="A284" s="131" t="s">
        <v>406</v>
      </c>
      <c r="B284" s="132">
        <v>910</v>
      </c>
      <c r="C284" s="133">
        <v>14</v>
      </c>
      <c r="D284" s="133">
        <v>3</v>
      </c>
      <c r="E284" s="115" t="s">
        <v>407</v>
      </c>
      <c r="F284" s="116" t="s">
        <v>193</v>
      </c>
      <c r="G284" s="113">
        <v>7000</v>
      </c>
      <c r="H284" s="113">
        <v>9000</v>
      </c>
      <c r="I284" s="130"/>
    </row>
    <row r="285" spans="1:9" ht="47.25" x14ac:dyDescent="0.25">
      <c r="A285" s="131" t="s">
        <v>408</v>
      </c>
      <c r="B285" s="132">
        <v>910</v>
      </c>
      <c r="C285" s="133">
        <v>14</v>
      </c>
      <c r="D285" s="133">
        <v>3</v>
      </c>
      <c r="E285" s="115" t="s">
        <v>409</v>
      </c>
      <c r="F285" s="116" t="s">
        <v>193</v>
      </c>
      <c r="G285" s="113">
        <v>7000</v>
      </c>
      <c r="H285" s="113">
        <v>9000</v>
      </c>
      <c r="I285" s="130"/>
    </row>
    <row r="286" spans="1:9" ht="47.25" customHeight="1" x14ac:dyDescent="0.25">
      <c r="A286" s="131" t="s">
        <v>415</v>
      </c>
      <c r="B286" s="132">
        <v>910</v>
      </c>
      <c r="C286" s="133">
        <v>14</v>
      </c>
      <c r="D286" s="133">
        <v>3</v>
      </c>
      <c r="E286" s="115" t="s">
        <v>416</v>
      </c>
      <c r="F286" s="116" t="s">
        <v>193</v>
      </c>
      <c r="G286" s="113">
        <v>7000</v>
      </c>
      <c r="H286" s="113">
        <v>9000</v>
      </c>
      <c r="I286" s="130"/>
    </row>
    <row r="287" spans="1:9" x14ac:dyDescent="0.25">
      <c r="A287" s="131" t="s">
        <v>412</v>
      </c>
      <c r="B287" s="132">
        <v>910</v>
      </c>
      <c r="C287" s="133">
        <v>14</v>
      </c>
      <c r="D287" s="133">
        <v>3</v>
      </c>
      <c r="E287" s="115" t="s">
        <v>416</v>
      </c>
      <c r="F287" s="116" t="s">
        <v>413</v>
      </c>
      <c r="G287" s="113">
        <v>7000</v>
      </c>
      <c r="H287" s="113">
        <v>9000</v>
      </c>
      <c r="I287" s="130"/>
    </row>
    <row r="288" spans="1:9" s="120" customFormat="1" ht="31.5" x14ac:dyDescent="0.25">
      <c r="A288" s="134" t="s">
        <v>713</v>
      </c>
      <c r="B288" s="135">
        <v>913</v>
      </c>
      <c r="C288" s="136">
        <v>0</v>
      </c>
      <c r="D288" s="136">
        <v>0</v>
      </c>
      <c r="E288" s="121" t="s">
        <v>193</v>
      </c>
      <c r="F288" s="122" t="s">
        <v>193</v>
      </c>
      <c r="G288" s="111">
        <v>43330.8</v>
      </c>
      <c r="H288" s="111">
        <v>42682.1</v>
      </c>
      <c r="I288" s="129"/>
    </row>
    <row r="289" spans="1:9" x14ac:dyDescent="0.25">
      <c r="A289" s="131" t="s">
        <v>710</v>
      </c>
      <c r="B289" s="132">
        <v>913</v>
      </c>
      <c r="C289" s="133">
        <v>1</v>
      </c>
      <c r="D289" s="133">
        <v>0</v>
      </c>
      <c r="E289" s="115" t="s">
        <v>193</v>
      </c>
      <c r="F289" s="116" t="s">
        <v>193</v>
      </c>
      <c r="G289" s="113">
        <v>39623.1</v>
      </c>
      <c r="H289" s="113">
        <v>39056.300000000003</v>
      </c>
      <c r="I289" s="130"/>
    </row>
    <row r="290" spans="1:9" x14ac:dyDescent="0.25">
      <c r="A290" s="131" t="s">
        <v>347</v>
      </c>
      <c r="B290" s="132">
        <v>913</v>
      </c>
      <c r="C290" s="133">
        <v>1</v>
      </c>
      <c r="D290" s="133">
        <v>13</v>
      </c>
      <c r="E290" s="115" t="s">
        <v>193</v>
      </c>
      <c r="F290" s="116" t="s">
        <v>193</v>
      </c>
      <c r="G290" s="113">
        <v>39623.1</v>
      </c>
      <c r="H290" s="113">
        <v>39056.300000000003</v>
      </c>
      <c r="I290" s="130"/>
    </row>
    <row r="291" spans="1:9" ht="47.25" x14ac:dyDescent="0.25">
      <c r="A291" s="131" t="s">
        <v>419</v>
      </c>
      <c r="B291" s="132">
        <v>913</v>
      </c>
      <c r="C291" s="133">
        <v>1</v>
      </c>
      <c r="D291" s="133">
        <v>13</v>
      </c>
      <c r="E291" s="115" t="s">
        <v>420</v>
      </c>
      <c r="F291" s="116" t="s">
        <v>193</v>
      </c>
      <c r="G291" s="113">
        <v>39623.1</v>
      </c>
      <c r="H291" s="113">
        <v>39056.300000000003</v>
      </c>
      <c r="I291" s="130"/>
    </row>
    <row r="292" spans="1:9" ht="63" x14ac:dyDescent="0.25">
      <c r="A292" s="131" t="s">
        <v>421</v>
      </c>
      <c r="B292" s="132">
        <v>913</v>
      </c>
      <c r="C292" s="133">
        <v>1</v>
      </c>
      <c r="D292" s="133">
        <v>13</v>
      </c>
      <c r="E292" s="115" t="s">
        <v>422</v>
      </c>
      <c r="F292" s="116" t="s">
        <v>193</v>
      </c>
      <c r="G292" s="113">
        <v>491.9</v>
      </c>
      <c r="H292" s="113">
        <v>492.9</v>
      </c>
      <c r="I292" s="130"/>
    </row>
    <row r="293" spans="1:9" ht="47.25" x14ac:dyDescent="0.25">
      <c r="A293" s="131" t="s">
        <v>423</v>
      </c>
      <c r="B293" s="132">
        <v>913</v>
      </c>
      <c r="C293" s="133">
        <v>1</v>
      </c>
      <c r="D293" s="133">
        <v>13</v>
      </c>
      <c r="E293" s="115" t="s">
        <v>424</v>
      </c>
      <c r="F293" s="116" t="s">
        <v>193</v>
      </c>
      <c r="G293" s="113">
        <v>491.9</v>
      </c>
      <c r="H293" s="113">
        <v>492.9</v>
      </c>
      <c r="I293" s="130"/>
    </row>
    <row r="294" spans="1:9" ht="31.5" x14ac:dyDescent="0.25">
      <c r="A294" s="131" t="s">
        <v>425</v>
      </c>
      <c r="B294" s="132">
        <v>913</v>
      </c>
      <c r="C294" s="133">
        <v>1</v>
      </c>
      <c r="D294" s="133">
        <v>13</v>
      </c>
      <c r="E294" s="115" t="s">
        <v>426</v>
      </c>
      <c r="F294" s="116" t="s">
        <v>193</v>
      </c>
      <c r="G294" s="113">
        <v>200</v>
      </c>
      <c r="H294" s="113">
        <v>200</v>
      </c>
      <c r="I294" s="130"/>
    </row>
    <row r="295" spans="1:9" ht="31.5" x14ac:dyDescent="0.25">
      <c r="A295" s="131" t="s">
        <v>200</v>
      </c>
      <c r="B295" s="132">
        <v>913</v>
      </c>
      <c r="C295" s="133">
        <v>1</v>
      </c>
      <c r="D295" s="133">
        <v>13</v>
      </c>
      <c r="E295" s="115" t="s">
        <v>426</v>
      </c>
      <c r="F295" s="116" t="s">
        <v>201</v>
      </c>
      <c r="G295" s="113">
        <v>200</v>
      </c>
      <c r="H295" s="113">
        <v>200</v>
      </c>
      <c r="I295" s="130"/>
    </row>
    <row r="296" spans="1:9" ht="31.5" x14ac:dyDescent="0.25">
      <c r="A296" s="131" t="s">
        <v>427</v>
      </c>
      <c r="B296" s="132">
        <v>913</v>
      </c>
      <c r="C296" s="133">
        <v>1</v>
      </c>
      <c r="D296" s="133">
        <v>13</v>
      </c>
      <c r="E296" s="115" t="s">
        <v>428</v>
      </c>
      <c r="F296" s="116" t="s">
        <v>193</v>
      </c>
      <c r="G296" s="113">
        <v>200</v>
      </c>
      <c r="H296" s="113">
        <v>200</v>
      </c>
      <c r="I296" s="130"/>
    </row>
    <row r="297" spans="1:9" ht="31.5" x14ac:dyDescent="0.25">
      <c r="A297" s="131" t="s">
        <v>200</v>
      </c>
      <c r="B297" s="132">
        <v>913</v>
      </c>
      <c r="C297" s="133">
        <v>1</v>
      </c>
      <c r="D297" s="133">
        <v>13</v>
      </c>
      <c r="E297" s="115" t="s">
        <v>428</v>
      </c>
      <c r="F297" s="116" t="s">
        <v>201</v>
      </c>
      <c r="G297" s="113">
        <v>200</v>
      </c>
      <c r="H297" s="113">
        <v>200</v>
      </c>
      <c r="I297" s="130"/>
    </row>
    <row r="298" spans="1:9" x14ac:dyDescent="0.25">
      <c r="A298" s="131" t="s">
        <v>431</v>
      </c>
      <c r="B298" s="132">
        <v>913</v>
      </c>
      <c r="C298" s="133">
        <v>1</v>
      </c>
      <c r="D298" s="133">
        <v>13</v>
      </c>
      <c r="E298" s="115" t="s">
        <v>432</v>
      </c>
      <c r="F298" s="116" t="s">
        <v>193</v>
      </c>
      <c r="G298" s="113">
        <v>91.9</v>
      </c>
      <c r="H298" s="113">
        <v>92.9</v>
      </c>
      <c r="I298" s="130"/>
    </row>
    <row r="299" spans="1:9" ht="31.5" x14ac:dyDescent="0.25">
      <c r="A299" s="131" t="s">
        <v>200</v>
      </c>
      <c r="B299" s="132">
        <v>913</v>
      </c>
      <c r="C299" s="133">
        <v>1</v>
      </c>
      <c r="D299" s="133">
        <v>13</v>
      </c>
      <c r="E299" s="115" t="s">
        <v>432</v>
      </c>
      <c r="F299" s="116" t="s">
        <v>201</v>
      </c>
      <c r="G299" s="113">
        <v>16</v>
      </c>
      <c r="H299" s="113">
        <v>17</v>
      </c>
      <c r="I299" s="130"/>
    </row>
    <row r="300" spans="1:9" x14ac:dyDescent="0.25">
      <c r="A300" s="131" t="s">
        <v>210</v>
      </c>
      <c r="B300" s="132">
        <v>913</v>
      </c>
      <c r="C300" s="133">
        <v>1</v>
      </c>
      <c r="D300" s="133">
        <v>13</v>
      </c>
      <c r="E300" s="115" t="s">
        <v>432</v>
      </c>
      <c r="F300" s="116" t="s">
        <v>211</v>
      </c>
      <c r="G300" s="113">
        <v>75.900000000000006</v>
      </c>
      <c r="H300" s="113">
        <v>75.900000000000006</v>
      </c>
      <c r="I300" s="130"/>
    </row>
    <row r="301" spans="1:9" ht="78.75" x14ac:dyDescent="0.25">
      <c r="A301" s="131" t="s">
        <v>436</v>
      </c>
      <c r="B301" s="132">
        <v>913</v>
      </c>
      <c r="C301" s="133">
        <v>1</v>
      </c>
      <c r="D301" s="133">
        <v>13</v>
      </c>
      <c r="E301" s="115" t="s">
        <v>437</v>
      </c>
      <c r="F301" s="116" t="s">
        <v>193</v>
      </c>
      <c r="G301" s="113">
        <v>34224.699999999997</v>
      </c>
      <c r="H301" s="113">
        <v>33723.1</v>
      </c>
      <c r="I301" s="130"/>
    </row>
    <row r="302" spans="1:9" ht="63" x14ac:dyDescent="0.25">
      <c r="A302" s="131" t="s">
        <v>438</v>
      </c>
      <c r="B302" s="132">
        <v>913</v>
      </c>
      <c r="C302" s="133">
        <v>1</v>
      </c>
      <c r="D302" s="133">
        <v>13</v>
      </c>
      <c r="E302" s="115" t="s">
        <v>439</v>
      </c>
      <c r="F302" s="116" t="s">
        <v>193</v>
      </c>
      <c r="G302" s="113">
        <v>34224.699999999997</v>
      </c>
      <c r="H302" s="113">
        <v>33723.1</v>
      </c>
      <c r="I302" s="130"/>
    </row>
    <row r="303" spans="1:9" ht="31.5" x14ac:dyDescent="0.25">
      <c r="A303" s="131" t="s">
        <v>440</v>
      </c>
      <c r="B303" s="132">
        <v>913</v>
      </c>
      <c r="C303" s="133">
        <v>1</v>
      </c>
      <c r="D303" s="133">
        <v>13</v>
      </c>
      <c r="E303" s="115" t="s">
        <v>441</v>
      </c>
      <c r="F303" s="116" t="s">
        <v>193</v>
      </c>
      <c r="G303" s="113">
        <v>4725.6000000000004</v>
      </c>
      <c r="H303" s="113">
        <v>4744.8999999999996</v>
      </c>
      <c r="I303" s="130"/>
    </row>
    <row r="304" spans="1:9" ht="32.25" customHeight="1" x14ac:dyDescent="0.25">
      <c r="A304" s="131" t="s">
        <v>442</v>
      </c>
      <c r="B304" s="132">
        <v>913</v>
      </c>
      <c r="C304" s="133">
        <v>1</v>
      </c>
      <c r="D304" s="133">
        <v>13</v>
      </c>
      <c r="E304" s="115" t="s">
        <v>441</v>
      </c>
      <c r="F304" s="116" t="s">
        <v>443</v>
      </c>
      <c r="G304" s="113">
        <v>4725.6000000000004</v>
      </c>
      <c r="H304" s="113">
        <v>4744.8999999999996</v>
      </c>
      <c r="I304" s="130"/>
    </row>
    <row r="305" spans="1:9" ht="31.5" x14ac:dyDescent="0.25">
      <c r="A305" s="131" t="s">
        <v>444</v>
      </c>
      <c r="B305" s="132">
        <v>913</v>
      </c>
      <c r="C305" s="133">
        <v>1</v>
      </c>
      <c r="D305" s="133">
        <v>13</v>
      </c>
      <c r="E305" s="115" t="s">
        <v>445</v>
      </c>
      <c r="F305" s="116" t="s">
        <v>193</v>
      </c>
      <c r="G305" s="113">
        <v>115.2</v>
      </c>
      <c r="H305" s="113">
        <v>113.3</v>
      </c>
      <c r="I305" s="130"/>
    </row>
    <row r="306" spans="1:9" ht="31.5" customHeight="1" x14ac:dyDescent="0.25">
      <c r="A306" s="131" t="s">
        <v>442</v>
      </c>
      <c r="B306" s="132">
        <v>913</v>
      </c>
      <c r="C306" s="133">
        <v>1</v>
      </c>
      <c r="D306" s="133">
        <v>13</v>
      </c>
      <c r="E306" s="115" t="s">
        <v>445</v>
      </c>
      <c r="F306" s="116" t="s">
        <v>443</v>
      </c>
      <c r="G306" s="113">
        <v>115.2</v>
      </c>
      <c r="H306" s="113">
        <v>113.3</v>
      </c>
      <c r="I306" s="130"/>
    </row>
    <row r="307" spans="1:9" ht="173.25" x14ac:dyDescent="0.25">
      <c r="A307" s="131" t="s">
        <v>265</v>
      </c>
      <c r="B307" s="132">
        <v>913</v>
      </c>
      <c r="C307" s="133">
        <v>1</v>
      </c>
      <c r="D307" s="133">
        <v>13</v>
      </c>
      <c r="E307" s="115" t="s">
        <v>446</v>
      </c>
      <c r="F307" s="116" t="s">
        <v>193</v>
      </c>
      <c r="G307" s="113">
        <v>29383.9</v>
      </c>
      <c r="H307" s="113">
        <v>28864.9</v>
      </c>
      <c r="I307" s="130"/>
    </row>
    <row r="308" spans="1:9" ht="30.75" customHeight="1" x14ac:dyDescent="0.25">
      <c r="A308" s="131" t="s">
        <v>442</v>
      </c>
      <c r="B308" s="132">
        <v>913</v>
      </c>
      <c r="C308" s="133">
        <v>1</v>
      </c>
      <c r="D308" s="133">
        <v>13</v>
      </c>
      <c r="E308" s="115" t="s">
        <v>446</v>
      </c>
      <c r="F308" s="116" t="s">
        <v>443</v>
      </c>
      <c r="G308" s="113">
        <v>29383.9</v>
      </c>
      <c r="H308" s="113">
        <v>28864.9</v>
      </c>
      <c r="I308" s="130"/>
    </row>
    <row r="309" spans="1:9" ht="45.75" customHeight="1" x14ac:dyDescent="0.25">
      <c r="A309" s="131" t="s">
        <v>452</v>
      </c>
      <c r="B309" s="132">
        <v>913</v>
      </c>
      <c r="C309" s="133">
        <v>1</v>
      </c>
      <c r="D309" s="133">
        <v>13</v>
      </c>
      <c r="E309" s="115" t="s">
        <v>453</v>
      </c>
      <c r="F309" s="116" t="s">
        <v>193</v>
      </c>
      <c r="G309" s="113">
        <v>4906.5</v>
      </c>
      <c r="H309" s="113">
        <v>4840.3</v>
      </c>
      <c r="I309" s="130"/>
    </row>
    <row r="310" spans="1:9" ht="31.5" x14ac:dyDescent="0.25">
      <c r="A310" s="131" t="s">
        <v>454</v>
      </c>
      <c r="B310" s="132">
        <v>913</v>
      </c>
      <c r="C310" s="133">
        <v>1</v>
      </c>
      <c r="D310" s="133">
        <v>13</v>
      </c>
      <c r="E310" s="115" t="s">
        <v>455</v>
      </c>
      <c r="F310" s="116" t="s">
        <v>193</v>
      </c>
      <c r="G310" s="113">
        <v>4906.5</v>
      </c>
      <c r="H310" s="113">
        <v>4840.3</v>
      </c>
      <c r="I310" s="130"/>
    </row>
    <row r="311" spans="1:9" ht="31.5" x14ac:dyDescent="0.25">
      <c r="A311" s="131" t="s">
        <v>275</v>
      </c>
      <c r="B311" s="132">
        <v>913</v>
      </c>
      <c r="C311" s="133">
        <v>1</v>
      </c>
      <c r="D311" s="133">
        <v>13</v>
      </c>
      <c r="E311" s="115" t="s">
        <v>457</v>
      </c>
      <c r="F311" s="116" t="s">
        <v>193</v>
      </c>
      <c r="G311" s="113">
        <v>109.9</v>
      </c>
      <c r="H311" s="113">
        <v>137.69999999999999</v>
      </c>
      <c r="I311" s="130"/>
    </row>
    <row r="312" spans="1:9" ht="78.75" x14ac:dyDescent="0.25">
      <c r="A312" s="131" t="s">
        <v>214</v>
      </c>
      <c r="B312" s="132">
        <v>913</v>
      </c>
      <c r="C312" s="133">
        <v>1</v>
      </c>
      <c r="D312" s="133">
        <v>13</v>
      </c>
      <c r="E312" s="115" t="s">
        <v>457</v>
      </c>
      <c r="F312" s="116" t="s">
        <v>215</v>
      </c>
      <c r="G312" s="113">
        <v>9.3000000000000007</v>
      </c>
      <c r="H312" s="113">
        <v>4.3</v>
      </c>
      <c r="I312" s="130"/>
    </row>
    <row r="313" spans="1:9" ht="31.5" x14ac:dyDescent="0.25">
      <c r="A313" s="131" t="s">
        <v>200</v>
      </c>
      <c r="B313" s="132">
        <v>913</v>
      </c>
      <c r="C313" s="133">
        <v>1</v>
      </c>
      <c r="D313" s="133">
        <v>13</v>
      </c>
      <c r="E313" s="115" t="s">
        <v>457</v>
      </c>
      <c r="F313" s="116" t="s">
        <v>201</v>
      </c>
      <c r="G313" s="113">
        <v>100.6</v>
      </c>
      <c r="H313" s="113">
        <v>133.4</v>
      </c>
      <c r="I313" s="130"/>
    </row>
    <row r="314" spans="1:9" ht="173.25" x14ac:dyDescent="0.25">
      <c r="A314" s="131" t="s">
        <v>265</v>
      </c>
      <c r="B314" s="132">
        <v>913</v>
      </c>
      <c r="C314" s="133">
        <v>1</v>
      </c>
      <c r="D314" s="133">
        <v>13</v>
      </c>
      <c r="E314" s="115" t="s">
        <v>458</v>
      </c>
      <c r="F314" s="116" t="s">
        <v>193</v>
      </c>
      <c r="G314" s="113">
        <v>4796.6000000000004</v>
      </c>
      <c r="H314" s="113">
        <v>4702.6000000000004</v>
      </c>
      <c r="I314" s="130"/>
    </row>
    <row r="315" spans="1:9" ht="78.75" x14ac:dyDescent="0.25">
      <c r="A315" s="131" t="s">
        <v>214</v>
      </c>
      <c r="B315" s="132">
        <v>913</v>
      </c>
      <c r="C315" s="133">
        <v>1</v>
      </c>
      <c r="D315" s="133">
        <v>13</v>
      </c>
      <c r="E315" s="115" t="s">
        <v>458</v>
      </c>
      <c r="F315" s="116" t="s">
        <v>215</v>
      </c>
      <c r="G315" s="113">
        <v>4796.6000000000004</v>
      </c>
      <c r="H315" s="113">
        <v>4702.6000000000004</v>
      </c>
      <c r="I315" s="130"/>
    </row>
    <row r="316" spans="1:9" x14ac:dyDescent="0.25">
      <c r="A316" s="131" t="s">
        <v>714</v>
      </c>
      <c r="B316" s="132">
        <v>913</v>
      </c>
      <c r="C316" s="133">
        <v>4</v>
      </c>
      <c r="D316" s="133">
        <v>0</v>
      </c>
      <c r="E316" s="115" t="s">
        <v>193</v>
      </c>
      <c r="F316" s="116" t="s">
        <v>193</v>
      </c>
      <c r="G316" s="113">
        <v>200</v>
      </c>
      <c r="H316" s="113">
        <v>200</v>
      </c>
      <c r="I316" s="130"/>
    </row>
    <row r="317" spans="1:9" ht="18" customHeight="1" x14ac:dyDescent="0.25">
      <c r="A317" s="131" t="s">
        <v>385</v>
      </c>
      <c r="B317" s="132">
        <v>913</v>
      </c>
      <c r="C317" s="133">
        <v>4</v>
      </c>
      <c r="D317" s="133">
        <v>12</v>
      </c>
      <c r="E317" s="115" t="s">
        <v>193</v>
      </c>
      <c r="F317" s="116" t="s">
        <v>193</v>
      </c>
      <c r="G317" s="113">
        <v>200</v>
      </c>
      <c r="H317" s="113">
        <v>200</v>
      </c>
      <c r="I317" s="130"/>
    </row>
    <row r="318" spans="1:9" ht="47.25" x14ac:dyDescent="0.25">
      <c r="A318" s="131" t="s">
        <v>419</v>
      </c>
      <c r="B318" s="132">
        <v>913</v>
      </c>
      <c r="C318" s="133">
        <v>4</v>
      </c>
      <c r="D318" s="133">
        <v>12</v>
      </c>
      <c r="E318" s="115" t="s">
        <v>420</v>
      </c>
      <c r="F318" s="116" t="s">
        <v>193</v>
      </c>
      <c r="G318" s="113">
        <v>200</v>
      </c>
      <c r="H318" s="113">
        <v>200</v>
      </c>
      <c r="I318" s="130"/>
    </row>
    <row r="319" spans="1:9" ht="63" x14ac:dyDescent="0.25">
      <c r="A319" s="131" t="s">
        <v>421</v>
      </c>
      <c r="B319" s="132">
        <v>913</v>
      </c>
      <c r="C319" s="133">
        <v>4</v>
      </c>
      <c r="D319" s="133">
        <v>12</v>
      </c>
      <c r="E319" s="115" t="s">
        <v>422</v>
      </c>
      <c r="F319" s="116" t="s">
        <v>193</v>
      </c>
      <c r="G319" s="113">
        <v>200</v>
      </c>
      <c r="H319" s="113">
        <v>200</v>
      </c>
      <c r="I319" s="130"/>
    </row>
    <row r="320" spans="1:9" ht="47.25" x14ac:dyDescent="0.25">
      <c r="A320" s="131" t="s">
        <v>423</v>
      </c>
      <c r="B320" s="132">
        <v>913</v>
      </c>
      <c r="C320" s="133">
        <v>4</v>
      </c>
      <c r="D320" s="133">
        <v>12</v>
      </c>
      <c r="E320" s="115" t="s">
        <v>424</v>
      </c>
      <c r="F320" s="116" t="s">
        <v>193</v>
      </c>
      <c r="G320" s="113">
        <v>200</v>
      </c>
      <c r="H320" s="113">
        <v>200</v>
      </c>
      <c r="I320" s="130"/>
    </row>
    <row r="321" spans="1:9" ht="47.25" customHeight="1" x14ac:dyDescent="0.25">
      <c r="A321" s="131" t="s">
        <v>429</v>
      </c>
      <c r="B321" s="132">
        <v>913</v>
      </c>
      <c r="C321" s="133">
        <v>4</v>
      </c>
      <c r="D321" s="133">
        <v>12</v>
      </c>
      <c r="E321" s="115" t="s">
        <v>430</v>
      </c>
      <c r="F321" s="116" t="s">
        <v>193</v>
      </c>
      <c r="G321" s="113">
        <v>200</v>
      </c>
      <c r="H321" s="113">
        <v>200</v>
      </c>
      <c r="I321" s="130"/>
    </row>
    <row r="322" spans="1:9" ht="31.5" x14ac:dyDescent="0.25">
      <c r="A322" s="131" t="s">
        <v>200</v>
      </c>
      <c r="B322" s="132">
        <v>913</v>
      </c>
      <c r="C322" s="133">
        <v>4</v>
      </c>
      <c r="D322" s="133">
        <v>12</v>
      </c>
      <c r="E322" s="115" t="s">
        <v>430</v>
      </c>
      <c r="F322" s="116" t="s">
        <v>201</v>
      </c>
      <c r="G322" s="113">
        <v>200</v>
      </c>
      <c r="H322" s="113">
        <v>200</v>
      </c>
      <c r="I322" s="130"/>
    </row>
    <row r="323" spans="1:9" x14ac:dyDescent="0.25">
      <c r="A323" s="131" t="s">
        <v>715</v>
      </c>
      <c r="B323" s="132">
        <v>913</v>
      </c>
      <c r="C323" s="133">
        <v>5</v>
      </c>
      <c r="D323" s="133">
        <v>0</v>
      </c>
      <c r="E323" s="115" t="s">
        <v>193</v>
      </c>
      <c r="F323" s="116" t="s">
        <v>193</v>
      </c>
      <c r="G323" s="113">
        <v>3.9</v>
      </c>
      <c r="H323" s="113">
        <v>3.9</v>
      </c>
      <c r="I323" s="130"/>
    </row>
    <row r="324" spans="1:9" x14ac:dyDescent="0.25">
      <c r="A324" s="131" t="s">
        <v>435</v>
      </c>
      <c r="B324" s="132">
        <v>913</v>
      </c>
      <c r="C324" s="133">
        <v>5</v>
      </c>
      <c r="D324" s="133">
        <v>1</v>
      </c>
      <c r="E324" s="115" t="s">
        <v>193</v>
      </c>
      <c r="F324" s="116" t="s">
        <v>193</v>
      </c>
      <c r="G324" s="113">
        <v>3.9</v>
      </c>
      <c r="H324" s="113">
        <v>3.9</v>
      </c>
      <c r="I324" s="130"/>
    </row>
    <row r="325" spans="1:9" ht="47.25" x14ac:dyDescent="0.25">
      <c r="A325" s="131" t="s">
        <v>419</v>
      </c>
      <c r="B325" s="132">
        <v>913</v>
      </c>
      <c r="C325" s="133">
        <v>5</v>
      </c>
      <c r="D325" s="133">
        <v>1</v>
      </c>
      <c r="E325" s="115" t="s">
        <v>420</v>
      </c>
      <c r="F325" s="116" t="s">
        <v>193</v>
      </c>
      <c r="G325" s="113">
        <v>3.9</v>
      </c>
      <c r="H325" s="113">
        <v>3.9</v>
      </c>
      <c r="I325" s="130"/>
    </row>
    <row r="326" spans="1:9" ht="63" x14ac:dyDescent="0.25">
      <c r="A326" s="131" t="s">
        <v>421</v>
      </c>
      <c r="B326" s="132">
        <v>913</v>
      </c>
      <c r="C326" s="133">
        <v>5</v>
      </c>
      <c r="D326" s="133">
        <v>1</v>
      </c>
      <c r="E326" s="115" t="s">
        <v>422</v>
      </c>
      <c r="F326" s="116" t="s">
        <v>193</v>
      </c>
      <c r="G326" s="113">
        <v>3.9</v>
      </c>
      <c r="H326" s="113">
        <v>3.9</v>
      </c>
      <c r="I326" s="130"/>
    </row>
    <row r="327" spans="1:9" ht="47.25" x14ac:dyDescent="0.25">
      <c r="A327" s="131" t="s">
        <v>423</v>
      </c>
      <c r="B327" s="132">
        <v>913</v>
      </c>
      <c r="C327" s="133">
        <v>5</v>
      </c>
      <c r="D327" s="133">
        <v>1</v>
      </c>
      <c r="E327" s="115" t="s">
        <v>424</v>
      </c>
      <c r="F327" s="116" t="s">
        <v>193</v>
      </c>
      <c r="G327" s="113">
        <v>3.9</v>
      </c>
      <c r="H327" s="113">
        <v>3.9</v>
      </c>
      <c r="I327" s="130"/>
    </row>
    <row r="328" spans="1:9" ht="31.5" x14ac:dyDescent="0.25">
      <c r="A328" s="131" t="s">
        <v>433</v>
      </c>
      <c r="B328" s="132">
        <v>913</v>
      </c>
      <c r="C328" s="133">
        <v>5</v>
      </c>
      <c r="D328" s="133">
        <v>1</v>
      </c>
      <c r="E328" s="115" t="s">
        <v>434</v>
      </c>
      <c r="F328" s="116" t="s">
        <v>193</v>
      </c>
      <c r="G328" s="113">
        <v>3.9</v>
      </c>
      <c r="H328" s="113">
        <v>3.9</v>
      </c>
      <c r="I328" s="130"/>
    </row>
    <row r="329" spans="1:9" ht="31.5" x14ac:dyDescent="0.25">
      <c r="A329" s="131" t="s">
        <v>200</v>
      </c>
      <c r="B329" s="132">
        <v>913</v>
      </c>
      <c r="C329" s="133">
        <v>5</v>
      </c>
      <c r="D329" s="133">
        <v>1</v>
      </c>
      <c r="E329" s="115" t="s">
        <v>434</v>
      </c>
      <c r="F329" s="116" t="s">
        <v>201</v>
      </c>
      <c r="G329" s="113">
        <v>3.9</v>
      </c>
      <c r="H329" s="113">
        <v>3.9</v>
      </c>
      <c r="I329" s="130"/>
    </row>
    <row r="330" spans="1:9" x14ac:dyDescent="0.25">
      <c r="A330" s="131" t="s">
        <v>705</v>
      </c>
      <c r="B330" s="132">
        <v>913</v>
      </c>
      <c r="C330" s="133">
        <v>7</v>
      </c>
      <c r="D330" s="133">
        <v>0</v>
      </c>
      <c r="E330" s="115" t="s">
        <v>193</v>
      </c>
      <c r="F330" s="116" t="s">
        <v>193</v>
      </c>
      <c r="G330" s="113">
        <v>24</v>
      </c>
      <c r="H330" s="113">
        <v>22</v>
      </c>
      <c r="I330" s="130"/>
    </row>
    <row r="331" spans="1:9" ht="31.5" x14ac:dyDescent="0.25">
      <c r="A331" s="131" t="s">
        <v>207</v>
      </c>
      <c r="B331" s="132">
        <v>913</v>
      </c>
      <c r="C331" s="133">
        <v>7</v>
      </c>
      <c r="D331" s="133">
        <v>5</v>
      </c>
      <c r="E331" s="115" t="s">
        <v>193</v>
      </c>
      <c r="F331" s="116" t="s">
        <v>193</v>
      </c>
      <c r="G331" s="113">
        <v>24</v>
      </c>
      <c r="H331" s="113">
        <v>22</v>
      </c>
      <c r="I331" s="130"/>
    </row>
    <row r="332" spans="1:9" ht="47.25" x14ac:dyDescent="0.25">
      <c r="A332" s="131" t="s">
        <v>419</v>
      </c>
      <c r="B332" s="132">
        <v>913</v>
      </c>
      <c r="C332" s="133">
        <v>7</v>
      </c>
      <c r="D332" s="133">
        <v>5</v>
      </c>
      <c r="E332" s="115" t="s">
        <v>420</v>
      </c>
      <c r="F332" s="116" t="s">
        <v>193</v>
      </c>
      <c r="G332" s="113">
        <v>24</v>
      </c>
      <c r="H332" s="113">
        <v>22</v>
      </c>
      <c r="I332" s="130"/>
    </row>
    <row r="333" spans="1:9" ht="63" x14ac:dyDescent="0.25">
      <c r="A333" s="131" t="s">
        <v>452</v>
      </c>
      <c r="B333" s="132">
        <v>913</v>
      </c>
      <c r="C333" s="133">
        <v>7</v>
      </c>
      <c r="D333" s="133">
        <v>5</v>
      </c>
      <c r="E333" s="115" t="s">
        <v>453</v>
      </c>
      <c r="F333" s="116" t="s">
        <v>193</v>
      </c>
      <c r="G333" s="113">
        <v>24</v>
      </c>
      <c r="H333" s="113">
        <v>22</v>
      </c>
      <c r="I333" s="130"/>
    </row>
    <row r="334" spans="1:9" ht="31.5" x14ac:dyDescent="0.25">
      <c r="A334" s="131" t="s">
        <v>454</v>
      </c>
      <c r="B334" s="132">
        <v>913</v>
      </c>
      <c r="C334" s="133">
        <v>7</v>
      </c>
      <c r="D334" s="133">
        <v>5</v>
      </c>
      <c r="E334" s="115" t="s">
        <v>455</v>
      </c>
      <c r="F334" s="116" t="s">
        <v>193</v>
      </c>
      <c r="G334" s="113">
        <v>24</v>
      </c>
      <c r="H334" s="113">
        <v>22</v>
      </c>
      <c r="I334" s="130"/>
    </row>
    <row r="335" spans="1:9" ht="31.5" x14ac:dyDescent="0.25">
      <c r="A335" s="131" t="s">
        <v>206</v>
      </c>
      <c r="B335" s="132">
        <v>913</v>
      </c>
      <c r="C335" s="133">
        <v>7</v>
      </c>
      <c r="D335" s="133">
        <v>5</v>
      </c>
      <c r="E335" s="115" t="s">
        <v>456</v>
      </c>
      <c r="F335" s="116" t="s">
        <v>193</v>
      </c>
      <c r="G335" s="113">
        <v>24</v>
      </c>
      <c r="H335" s="113">
        <v>22</v>
      </c>
      <c r="I335" s="130"/>
    </row>
    <row r="336" spans="1:9" ht="31.5" x14ac:dyDescent="0.25">
      <c r="A336" s="131" t="s">
        <v>200</v>
      </c>
      <c r="B336" s="132">
        <v>913</v>
      </c>
      <c r="C336" s="133">
        <v>7</v>
      </c>
      <c r="D336" s="133">
        <v>5</v>
      </c>
      <c r="E336" s="115" t="s">
        <v>456</v>
      </c>
      <c r="F336" s="116" t="s">
        <v>201</v>
      </c>
      <c r="G336" s="113">
        <v>24</v>
      </c>
      <c r="H336" s="113">
        <v>22</v>
      </c>
      <c r="I336" s="130"/>
    </row>
    <row r="337" spans="1:9" x14ac:dyDescent="0.25">
      <c r="A337" s="131" t="s">
        <v>716</v>
      </c>
      <c r="B337" s="132">
        <v>913</v>
      </c>
      <c r="C337" s="133">
        <v>12</v>
      </c>
      <c r="D337" s="133">
        <v>0</v>
      </c>
      <c r="E337" s="115" t="s">
        <v>193</v>
      </c>
      <c r="F337" s="116" t="s">
        <v>193</v>
      </c>
      <c r="G337" s="113">
        <v>3479.8</v>
      </c>
      <c r="H337" s="113">
        <v>3399.9</v>
      </c>
      <c r="I337" s="130"/>
    </row>
    <row r="338" spans="1:9" x14ac:dyDescent="0.25">
      <c r="A338" s="131" t="s">
        <v>451</v>
      </c>
      <c r="B338" s="132">
        <v>913</v>
      </c>
      <c r="C338" s="133">
        <v>12</v>
      </c>
      <c r="D338" s="133">
        <v>2</v>
      </c>
      <c r="E338" s="115" t="s">
        <v>193</v>
      </c>
      <c r="F338" s="116" t="s">
        <v>193</v>
      </c>
      <c r="G338" s="113">
        <v>3479.8</v>
      </c>
      <c r="H338" s="113">
        <v>3399.9</v>
      </c>
      <c r="I338" s="130"/>
    </row>
    <row r="339" spans="1:9" ht="47.25" x14ac:dyDescent="0.25">
      <c r="A339" s="131" t="s">
        <v>419</v>
      </c>
      <c r="B339" s="132">
        <v>913</v>
      </c>
      <c r="C339" s="133">
        <v>12</v>
      </c>
      <c r="D339" s="133">
        <v>2</v>
      </c>
      <c r="E339" s="115" t="s">
        <v>420</v>
      </c>
      <c r="F339" s="116" t="s">
        <v>193</v>
      </c>
      <c r="G339" s="113">
        <v>3479.8</v>
      </c>
      <c r="H339" s="113">
        <v>3399.9</v>
      </c>
      <c r="I339" s="130"/>
    </row>
    <row r="340" spans="1:9" ht="62.25" customHeight="1" x14ac:dyDescent="0.25">
      <c r="A340" s="131" t="s">
        <v>436</v>
      </c>
      <c r="B340" s="132">
        <v>913</v>
      </c>
      <c r="C340" s="133">
        <v>12</v>
      </c>
      <c r="D340" s="133">
        <v>2</v>
      </c>
      <c r="E340" s="115" t="s">
        <v>437</v>
      </c>
      <c r="F340" s="116" t="s">
        <v>193</v>
      </c>
      <c r="G340" s="113">
        <v>3479.8</v>
      </c>
      <c r="H340" s="113">
        <v>3399.9</v>
      </c>
      <c r="I340" s="130"/>
    </row>
    <row r="341" spans="1:9" ht="63" x14ac:dyDescent="0.25">
      <c r="A341" s="131" t="s">
        <v>447</v>
      </c>
      <c r="B341" s="132">
        <v>913</v>
      </c>
      <c r="C341" s="133">
        <v>12</v>
      </c>
      <c r="D341" s="133">
        <v>2</v>
      </c>
      <c r="E341" s="115" t="s">
        <v>448</v>
      </c>
      <c r="F341" s="116" t="s">
        <v>193</v>
      </c>
      <c r="G341" s="113">
        <v>3479.8</v>
      </c>
      <c r="H341" s="113">
        <v>3399.9</v>
      </c>
      <c r="I341" s="130"/>
    </row>
    <row r="342" spans="1:9" ht="31.5" x14ac:dyDescent="0.25">
      <c r="A342" s="131" t="s">
        <v>449</v>
      </c>
      <c r="B342" s="132">
        <v>913</v>
      </c>
      <c r="C342" s="133">
        <v>12</v>
      </c>
      <c r="D342" s="133">
        <v>2</v>
      </c>
      <c r="E342" s="115" t="s">
        <v>450</v>
      </c>
      <c r="F342" s="116" t="s">
        <v>193</v>
      </c>
      <c r="G342" s="113">
        <v>3479.8</v>
      </c>
      <c r="H342" s="113">
        <v>3399.9</v>
      </c>
      <c r="I342" s="130"/>
    </row>
    <row r="343" spans="1:9" x14ac:dyDescent="0.25">
      <c r="A343" s="131" t="s">
        <v>210</v>
      </c>
      <c r="B343" s="132">
        <v>913</v>
      </c>
      <c r="C343" s="133">
        <v>12</v>
      </c>
      <c r="D343" s="133">
        <v>2</v>
      </c>
      <c r="E343" s="115" t="s">
        <v>450</v>
      </c>
      <c r="F343" s="116" t="s">
        <v>211</v>
      </c>
      <c r="G343" s="113">
        <v>3479.8</v>
      </c>
      <c r="H343" s="113">
        <v>3399.9</v>
      </c>
      <c r="I343" s="130"/>
    </row>
    <row r="344" spans="1:9" s="120" customFormat="1" x14ac:dyDescent="0.25">
      <c r="A344" s="134" t="s">
        <v>717</v>
      </c>
      <c r="B344" s="135">
        <v>916</v>
      </c>
      <c r="C344" s="136">
        <v>0</v>
      </c>
      <c r="D344" s="136">
        <v>0</v>
      </c>
      <c r="E344" s="121" t="s">
        <v>193</v>
      </c>
      <c r="F344" s="122" t="s">
        <v>193</v>
      </c>
      <c r="G344" s="111">
        <v>1911.6</v>
      </c>
      <c r="H344" s="111">
        <v>1885.1</v>
      </c>
      <c r="I344" s="129"/>
    </row>
    <row r="345" spans="1:9" x14ac:dyDescent="0.25">
      <c r="A345" s="131" t="s">
        <v>710</v>
      </c>
      <c r="B345" s="132">
        <v>916</v>
      </c>
      <c r="C345" s="133">
        <v>1</v>
      </c>
      <c r="D345" s="133">
        <v>0</v>
      </c>
      <c r="E345" s="115" t="s">
        <v>193</v>
      </c>
      <c r="F345" s="116" t="s">
        <v>193</v>
      </c>
      <c r="G345" s="113">
        <v>1911.6</v>
      </c>
      <c r="H345" s="113">
        <v>1885.1</v>
      </c>
      <c r="I345" s="130"/>
    </row>
    <row r="346" spans="1:9" ht="63" x14ac:dyDescent="0.25">
      <c r="A346" s="131" t="s">
        <v>661</v>
      </c>
      <c r="B346" s="132">
        <v>916</v>
      </c>
      <c r="C346" s="133">
        <v>1</v>
      </c>
      <c r="D346" s="133">
        <v>3</v>
      </c>
      <c r="E346" s="115" t="s">
        <v>193</v>
      </c>
      <c r="F346" s="116" t="s">
        <v>193</v>
      </c>
      <c r="G346" s="113">
        <v>1911.6</v>
      </c>
      <c r="H346" s="113">
        <v>1885.1</v>
      </c>
      <c r="I346" s="130"/>
    </row>
    <row r="347" spans="1:9" x14ac:dyDescent="0.25">
      <c r="A347" s="131" t="s">
        <v>654</v>
      </c>
      <c r="B347" s="132">
        <v>916</v>
      </c>
      <c r="C347" s="133">
        <v>1</v>
      </c>
      <c r="D347" s="133">
        <v>3</v>
      </c>
      <c r="E347" s="115" t="s">
        <v>655</v>
      </c>
      <c r="F347" s="116" t="s">
        <v>193</v>
      </c>
      <c r="G347" s="113">
        <v>1911.6</v>
      </c>
      <c r="H347" s="113">
        <v>1885.1</v>
      </c>
      <c r="I347" s="130"/>
    </row>
    <row r="348" spans="1:9" ht="31.5" x14ac:dyDescent="0.25">
      <c r="A348" s="131" t="s">
        <v>656</v>
      </c>
      <c r="B348" s="132">
        <v>916</v>
      </c>
      <c r="C348" s="133">
        <v>1</v>
      </c>
      <c r="D348" s="133">
        <v>3</v>
      </c>
      <c r="E348" s="115" t="s">
        <v>657</v>
      </c>
      <c r="F348" s="116" t="s">
        <v>193</v>
      </c>
      <c r="G348" s="113">
        <v>1911.6</v>
      </c>
      <c r="H348" s="113">
        <v>1885.1</v>
      </c>
      <c r="I348" s="130"/>
    </row>
    <row r="349" spans="1:9" ht="31.5" x14ac:dyDescent="0.25">
      <c r="A349" s="131" t="s">
        <v>658</v>
      </c>
      <c r="B349" s="132">
        <v>916</v>
      </c>
      <c r="C349" s="133">
        <v>1</v>
      </c>
      <c r="D349" s="133">
        <v>3</v>
      </c>
      <c r="E349" s="115" t="s">
        <v>659</v>
      </c>
      <c r="F349" s="116" t="s">
        <v>193</v>
      </c>
      <c r="G349" s="113">
        <v>1370.1</v>
      </c>
      <c r="H349" s="113">
        <v>1347.1</v>
      </c>
      <c r="I349" s="130"/>
    </row>
    <row r="350" spans="1:9" ht="173.25" x14ac:dyDescent="0.25">
      <c r="A350" s="131" t="s">
        <v>265</v>
      </c>
      <c r="B350" s="132">
        <v>916</v>
      </c>
      <c r="C350" s="133">
        <v>1</v>
      </c>
      <c r="D350" s="133">
        <v>3</v>
      </c>
      <c r="E350" s="115" t="s">
        <v>660</v>
      </c>
      <c r="F350" s="116" t="s">
        <v>193</v>
      </c>
      <c r="G350" s="113">
        <v>1370.1</v>
      </c>
      <c r="H350" s="113">
        <v>1347.1</v>
      </c>
      <c r="I350" s="130"/>
    </row>
    <row r="351" spans="1:9" ht="78.75" x14ac:dyDescent="0.25">
      <c r="A351" s="131" t="s">
        <v>214</v>
      </c>
      <c r="B351" s="132">
        <v>916</v>
      </c>
      <c r="C351" s="133">
        <v>1</v>
      </c>
      <c r="D351" s="133">
        <v>3</v>
      </c>
      <c r="E351" s="115" t="s">
        <v>660</v>
      </c>
      <c r="F351" s="116" t="s">
        <v>215</v>
      </c>
      <c r="G351" s="113">
        <v>1370.1</v>
      </c>
      <c r="H351" s="113">
        <v>1347.1</v>
      </c>
      <c r="I351" s="130"/>
    </row>
    <row r="352" spans="1:9" ht="31.5" x14ac:dyDescent="0.25">
      <c r="A352" s="131" t="s">
        <v>662</v>
      </c>
      <c r="B352" s="132">
        <v>916</v>
      </c>
      <c r="C352" s="133">
        <v>1</v>
      </c>
      <c r="D352" s="133">
        <v>3</v>
      </c>
      <c r="E352" s="115" t="s">
        <v>663</v>
      </c>
      <c r="F352" s="116" t="s">
        <v>193</v>
      </c>
      <c r="G352" s="113">
        <v>541.5</v>
      </c>
      <c r="H352" s="113">
        <v>538</v>
      </c>
      <c r="I352" s="130"/>
    </row>
    <row r="353" spans="1:9" ht="31.5" x14ac:dyDescent="0.25">
      <c r="A353" s="131" t="s">
        <v>333</v>
      </c>
      <c r="B353" s="132">
        <v>916</v>
      </c>
      <c r="C353" s="133">
        <v>1</v>
      </c>
      <c r="D353" s="133">
        <v>3</v>
      </c>
      <c r="E353" s="115" t="s">
        <v>664</v>
      </c>
      <c r="F353" s="116" t="s">
        <v>193</v>
      </c>
      <c r="G353" s="113">
        <v>10.3</v>
      </c>
      <c r="H353" s="113">
        <v>16.8</v>
      </c>
      <c r="I353" s="130"/>
    </row>
    <row r="354" spans="1:9" ht="78.75" x14ac:dyDescent="0.25">
      <c r="A354" s="131" t="s">
        <v>214</v>
      </c>
      <c r="B354" s="132">
        <v>916</v>
      </c>
      <c r="C354" s="133">
        <v>1</v>
      </c>
      <c r="D354" s="133">
        <v>3</v>
      </c>
      <c r="E354" s="115" t="s">
        <v>664</v>
      </c>
      <c r="F354" s="116" t="s">
        <v>215</v>
      </c>
      <c r="G354" s="113">
        <v>2.5</v>
      </c>
      <c r="H354" s="113">
        <v>2.5</v>
      </c>
      <c r="I354" s="130"/>
    </row>
    <row r="355" spans="1:9" ht="31.5" x14ac:dyDescent="0.25">
      <c r="A355" s="131" t="s">
        <v>200</v>
      </c>
      <c r="B355" s="132">
        <v>916</v>
      </c>
      <c r="C355" s="133">
        <v>1</v>
      </c>
      <c r="D355" s="133">
        <v>3</v>
      </c>
      <c r="E355" s="115" t="s">
        <v>664</v>
      </c>
      <c r="F355" s="116" t="s">
        <v>201</v>
      </c>
      <c r="G355" s="113">
        <v>7.8</v>
      </c>
      <c r="H355" s="113">
        <v>14.3</v>
      </c>
      <c r="I355" s="130"/>
    </row>
    <row r="356" spans="1:9" ht="173.25" x14ac:dyDescent="0.25">
      <c r="A356" s="131" t="s">
        <v>265</v>
      </c>
      <c r="B356" s="132">
        <v>916</v>
      </c>
      <c r="C356" s="133">
        <v>1</v>
      </c>
      <c r="D356" s="133">
        <v>3</v>
      </c>
      <c r="E356" s="115" t="s">
        <v>665</v>
      </c>
      <c r="F356" s="116" t="s">
        <v>193</v>
      </c>
      <c r="G356" s="113">
        <v>531.20000000000005</v>
      </c>
      <c r="H356" s="113">
        <v>521.20000000000005</v>
      </c>
      <c r="I356" s="130"/>
    </row>
    <row r="357" spans="1:9" ht="78.75" x14ac:dyDescent="0.25">
      <c r="A357" s="131" t="s">
        <v>214</v>
      </c>
      <c r="B357" s="132">
        <v>916</v>
      </c>
      <c r="C357" s="133">
        <v>1</v>
      </c>
      <c r="D357" s="133">
        <v>3</v>
      </c>
      <c r="E357" s="115" t="s">
        <v>665</v>
      </c>
      <c r="F357" s="116" t="s">
        <v>215</v>
      </c>
      <c r="G357" s="113">
        <v>531.20000000000005</v>
      </c>
      <c r="H357" s="113">
        <v>521.20000000000005</v>
      </c>
      <c r="I357" s="130"/>
    </row>
    <row r="358" spans="1:9" s="120" customFormat="1" x14ac:dyDescent="0.25">
      <c r="A358" s="134" t="s">
        <v>718</v>
      </c>
      <c r="B358" s="135">
        <v>917</v>
      </c>
      <c r="C358" s="136">
        <v>0</v>
      </c>
      <c r="D358" s="136">
        <v>0</v>
      </c>
      <c r="E358" s="121" t="s">
        <v>193</v>
      </c>
      <c r="F358" s="122" t="s">
        <v>193</v>
      </c>
      <c r="G358" s="111">
        <v>65778.399999999994</v>
      </c>
      <c r="H358" s="111">
        <v>68627.899999999994</v>
      </c>
      <c r="I358" s="129"/>
    </row>
    <row r="359" spans="1:9" x14ac:dyDescent="0.25">
      <c r="A359" s="131" t="s">
        <v>710</v>
      </c>
      <c r="B359" s="132">
        <v>917</v>
      </c>
      <c r="C359" s="133">
        <v>1</v>
      </c>
      <c r="D359" s="133">
        <v>0</v>
      </c>
      <c r="E359" s="115" t="s">
        <v>193</v>
      </c>
      <c r="F359" s="116" t="s">
        <v>193</v>
      </c>
      <c r="G359" s="113">
        <v>53503</v>
      </c>
      <c r="H359" s="113">
        <v>56695</v>
      </c>
      <c r="I359" s="130"/>
    </row>
    <row r="360" spans="1:9" ht="47.25" x14ac:dyDescent="0.25">
      <c r="A360" s="131" t="s">
        <v>493</v>
      </c>
      <c r="B360" s="132">
        <v>917</v>
      </c>
      <c r="C360" s="133">
        <v>1</v>
      </c>
      <c r="D360" s="133">
        <v>2</v>
      </c>
      <c r="E360" s="115" t="s">
        <v>193</v>
      </c>
      <c r="F360" s="116" t="s">
        <v>193</v>
      </c>
      <c r="G360" s="113">
        <v>3362.5</v>
      </c>
      <c r="H360" s="113">
        <v>3284.7</v>
      </c>
      <c r="I360" s="130"/>
    </row>
    <row r="361" spans="1:9" ht="47.25" x14ac:dyDescent="0.25">
      <c r="A361" s="131" t="s">
        <v>459</v>
      </c>
      <c r="B361" s="132">
        <v>917</v>
      </c>
      <c r="C361" s="133">
        <v>1</v>
      </c>
      <c r="D361" s="133">
        <v>2</v>
      </c>
      <c r="E361" s="115" t="s">
        <v>460</v>
      </c>
      <c r="F361" s="116" t="s">
        <v>193</v>
      </c>
      <c r="G361" s="113">
        <v>3362.5</v>
      </c>
      <c r="H361" s="113">
        <v>3284.7</v>
      </c>
      <c r="I361" s="130"/>
    </row>
    <row r="362" spans="1:9" ht="31.5" x14ac:dyDescent="0.25">
      <c r="A362" s="131" t="s">
        <v>461</v>
      </c>
      <c r="B362" s="132">
        <v>917</v>
      </c>
      <c r="C362" s="133">
        <v>1</v>
      </c>
      <c r="D362" s="133">
        <v>2</v>
      </c>
      <c r="E362" s="115" t="s">
        <v>462</v>
      </c>
      <c r="F362" s="116" t="s">
        <v>193</v>
      </c>
      <c r="G362" s="113">
        <v>3362.5</v>
      </c>
      <c r="H362" s="113">
        <v>3284.7</v>
      </c>
      <c r="I362" s="130"/>
    </row>
    <row r="363" spans="1:9" ht="31.5" x14ac:dyDescent="0.25">
      <c r="A363" s="131" t="s">
        <v>490</v>
      </c>
      <c r="B363" s="132">
        <v>917</v>
      </c>
      <c r="C363" s="133">
        <v>1</v>
      </c>
      <c r="D363" s="133">
        <v>2</v>
      </c>
      <c r="E363" s="115" t="s">
        <v>491</v>
      </c>
      <c r="F363" s="116" t="s">
        <v>193</v>
      </c>
      <c r="G363" s="113">
        <v>3362.5</v>
      </c>
      <c r="H363" s="113">
        <v>3284.7</v>
      </c>
      <c r="I363" s="130"/>
    </row>
    <row r="364" spans="1:9" ht="173.25" x14ac:dyDescent="0.25">
      <c r="A364" s="131" t="s">
        <v>265</v>
      </c>
      <c r="B364" s="132">
        <v>917</v>
      </c>
      <c r="C364" s="133">
        <v>1</v>
      </c>
      <c r="D364" s="133">
        <v>2</v>
      </c>
      <c r="E364" s="115" t="s">
        <v>492</v>
      </c>
      <c r="F364" s="116" t="s">
        <v>193</v>
      </c>
      <c r="G364" s="113">
        <v>3362.5</v>
      </c>
      <c r="H364" s="113">
        <v>3284.7</v>
      </c>
      <c r="I364" s="130"/>
    </row>
    <row r="365" spans="1:9" ht="78.75" x14ac:dyDescent="0.25">
      <c r="A365" s="131" t="s">
        <v>214</v>
      </c>
      <c r="B365" s="132">
        <v>917</v>
      </c>
      <c r="C365" s="133">
        <v>1</v>
      </c>
      <c r="D365" s="133">
        <v>2</v>
      </c>
      <c r="E365" s="115" t="s">
        <v>492</v>
      </c>
      <c r="F365" s="116" t="s">
        <v>215</v>
      </c>
      <c r="G365" s="113">
        <v>3362.5</v>
      </c>
      <c r="H365" s="113">
        <v>3284.7</v>
      </c>
      <c r="I365" s="130"/>
    </row>
    <row r="366" spans="1:9" ht="63" x14ac:dyDescent="0.25">
      <c r="A366" s="131" t="s">
        <v>372</v>
      </c>
      <c r="B366" s="132">
        <v>917</v>
      </c>
      <c r="C366" s="133">
        <v>1</v>
      </c>
      <c r="D366" s="133">
        <v>4</v>
      </c>
      <c r="E366" s="115" t="s">
        <v>193</v>
      </c>
      <c r="F366" s="116" t="s">
        <v>193</v>
      </c>
      <c r="G366" s="113">
        <v>48115.7</v>
      </c>
      <c r="H366" s="113">
        <v>47303.1</v>
      </c>
      <c r="I366" s="130"/>
    </row>
    <row r="367" spans="1:9" ht="45.75" customHeight="1" x14ac:dyDescent="0.25">
      <c r="A367" s="131" t="s">
        <v>337</v>
      </c>
      <c r="B367" s="132">
        <v>917</v>
      </c>
      <c r="C367" s="133">
        <v>1</v>
      </c>
      <c r="D367" s="133">
        <v>4</v>
      </c>
      <c r="E367" s="115" t="s">
        <v>338</v>
      </c>
      <c r="F367" s="116" t="s">
        <v>193</v>
      </c>
      <c r="G367" s="113">
        <v>3</v>
      </c>
      <c r="H367" s="113">
        <v>3</v>
      </c>
      <c r="I367" s="130"/>
    </row>
    <row r="368" spans="1:9" ht="63" x14ac:dyDescent="0.25">
      <c r="A368" s="131" t="s">
        <v>364</v>
      </c>
      <c r="B368" s="132">
        <v>917</v>
      </c>
      <c r="C368" s="133">
        <v>1</v>
      </c>
      <c r="D368" s="133">
        <v>4</v>
      </c>
      <c r="E368" s="115" t="s">
        <v>365</v>
      </c>
      <c r="F368" s="116" t="s">
        <v>193</v>
      </c>
      <c r="G368" s="113">
        <v>3</v>
      </c>
      <c r="H368" s="113">
        <v>3</v>
      </c>
      <c r="I368" s="130"/>
    </row>
    <row r="369" spans="1:9" ht="63" x14ac:dyDescent="0.25">
      <c r="A369" s="131" t="s">
        <v>369</v>
      </c>
      <c r="B369" s="132">
        <v>917</v>
      </c>
      <c r="C369" s="133">
        <v>1</v>
      </c>
      <c r="D369" s="133">
        <v>4</v>
      </c>
      <c r="E369" s="115" t="s">
        <v>370</v>
      </c>
      <c r="F369" s="116" t="s">
        <v>193</v>
      </c>
      <c r="G369" s="113">
        <v>3</v>
      </c>
      <c r="H369" s="113">
        <v>3</v>
      </c>
      <c r="I369" s="130"/>
    </row>
    <row r="370" spans="1:9" ht="63" x14ac:dyDescent="0.25">
      <c r="A370" s="131" t="s">
        <v>282</v>
      </c>
      <c r="B370" s="132">
        <v>917</v>
      </c>
      <c r="C370" s="133">
        <v>1</v>
      </c>
      <c r="D370" s="133">
        <v>4</v>
      </c>
      <c r="E370" s="115" t="s">
        <v>371</v>
      </c>
      <c r="F370" s="116" t="s">
        <v>193</v>
      </c>
      <c r="G370" s="113">
        <v>3</v>
      </c>
      <c r="H370" s="113">
        <v>3</v>
      </c>
      <c r="I370" s="130"/>
    </row>
    <row r="371" spans="1:9" ht="31.5" x14ac:dyDescent="0.25">
      <c r="A371" s="131" t="s">
        <v>200</v>
      </c>
      <c r="B371" s="132">
        <v>917</v>
      </c>
      <c r="C371" s="133">
        <v>1</v>
      </c>
      <c r="D371" s="133">
        <v>4</v>
      </c>
      <c r="E371" s="115" t="s">
        <v>371</v>
      </c>
      <c r="F371" s="116" t="s">
        <v>201</v>
      </c>
      <c r="G371" s="113">
        <v>3</v>
      </c>
      <c r="H371" s="113">
        <v>3</v>
      </c>
      <c r="I371" s="130"/>
    </row>
    <row r="372" spans="1:9" ht="47.25" x14ac:dyDescent="0.25">
      <c r="A372" s="131" t="s">
        <v>459</v>
      </c>
      <c r="B372" s="132">
        <v>917</v>
      </c>
      <c r="C372" s="133">
        <v>1</v>
      </c>
      <c r="D372" s="133">
        <v>4</v>
      </c>
      <c r="E372" s="115" t="s">
        <v>460</v>
      </c>
      <c r="F372" s="116" t="s">
        <v>193</v>
      </c>
      <c r="G372" s="113">
        <v>48112.7</v>
      </c>
      <c r="H372" s="113">
        <v>47300.1</v>
      </c>
      <c r="I372" s="130"/>
    </row>
    <row r="373" spans="1:9" ht="31.5" x14ac:dyDescent="0.25">
      <c r="A373" s="131" t="s">
        <v>461</v>
      </c>
      <c r="B373" s="132">
        <v>917</v>
      </c>
      <c r="C373" s="133">
        <v>1</v>
      </c>
      <c r="D373" s="133">
        <v>4</v>
      </c>
      <c r="E373" s="115" t="s">
        <v>462</v>
      </c>
      <c r="F373" s="116" t="s">
        <v>193</v>
      </c>
      <c r="G373" s="113">
        <v>48112.7</v>
      </c>
      <c r="H373" s="113">
        <v>47300.1</v>
      </c>
      <c r="I373" s="130"/>
    </row>
    <row r="374" spans="1:9" ht="31.5" x14ac:dyDescent="0.25">
      <c r="A374" s="131" t="s">
        <v>486</v>
      </c>
      <c r="B374" s="132">
        <v>917</v>
      </c>
      <c r="C374" s="133">
        <v>1</v>
      </c>
      <c r="D374" s="133">
        <v>4</v>
      </c>
      <c r="E374" s="115" t="s">
        <v>487</v>
      </c>
      <c r="F374" s="116" t="s">
        <v>193</v>
      </c>
      <c r="G374" s="113">
        <v>43259.1</v>
      </c>
      <c r="H374" s="113">
        <v>42446.5</v>
      </c>
      <c r="I374" s="130"/>
    </row>
    <row r="375" spans="1:9" ht="31.5" x14ac:dyDescent="0.25">
      <c r="A375" s="131" t="s">
        <v>275</v>
      </c>
      <c r="B375" s="132">
        <v>917</v>
      </c>
      <c r="C375" s="133">
        <v>1</v>
      </c>
      <c r="D375" s="133">
        <v>4</v>
      </c>
      <c r="E375" s="115" t="s">
        <v>488</v>
      </c>
      <c r="F375" s="116" t="s">
        <v>193</v>
      </c>
      <c r="G375" s="113">
        <v>1993.4</v>
      </c>
      <c r="H375" s="113">
        <v>1993.3</v>
      </c>
      <c r="I375" s="130"/>
    </row>
    <row r="376" spans="1:9" ht="78.75" x14ac:dyDescent="0.25">
      <c r="A376" s="131" t="s">
        <v>214</v>
      </c>
      <c r="B376" s="132">
        <v>917</v>
      </c>
      <c r="C376" s="133">
        <v>1</v>
      </c>
      <c r="D376" s="133">
        <v>4</v>
      </c>
      <c r="E376" s="115" t="s">
        <v>488</v>
      </c>
      <c r="F376" s="116" t="s">
        <v>215</v>
      </c>
      <c r="G376" s="113">
        <v>4.8</v>
      </c>
      <c r="H376" s="113">
        <v>4.9000000000000004</v>
      </c>
      <c r="I376" s="130"/>
    </row>
    <row r="377" spans="1:9" ht="31.5" x14ac:dyDescent="0.25">
      <c r="A377" s="131" t="s">
        <v>200</v>
      </c>
      <c r="B377" s="132">
        <v>917</v>
      </c>
      <c r="C377" s="133">
        <v>1</v>
      </c>
      <c r="D377" s="133">
        <v>4</v>
      </c>
      <c r="E377" s="115" t="s">
        <v>488</v>
      </c>
      <c r="F377" s="116" t="s">
        <v>201</v>
      </c>
      <c r="G377" s="113">
        <v>1979.9</v>
      </c>
      <c r="H377" s="113">
        <v>1979.7</v>
      </c>
      <c r="I377" s="130"/>
    </row>
    <row r="378" spans="1:9" x14ac:dyDescent="0.25">
      <c r="A378" s="131" t="s">
        <v>210</v>
      </c>
      <c r="B378" s="132">
        <v>917</v>
      </c>
      <c r="C378" s="133">
        <v>1</v>
      </c>
      <c r="D378" s="133">
        <v>4</v>
      </c>
      <c r="E378" s="115" t="s">
        <v>488</v>
      </c>
      <c r="F378" s="116" t="s">
        <v>211</v>
      </c>
      <c r="G378" s="113">
        <v>8.6999999999999993</v>
      </c>
      <c r="H378" s="113">
        <v>8.6999999999999993</v>
      </c>
      <c r="I378" s="130"/>
    </row>
    <row r="379" spans="1:9" ht="173.25" x14ac:dyDescent="0.25">
      <c r="A379" s="131" t="s">
        <v>265</v>
      </c>
      <c r="B379" s="132">
        <v>917</v>
      </c>
      <c r="C379" s="133">
        <v>1</v>
      </c>
      <c r="D379" s="133">
        <v>4</v>
      </c>
      <c r="E379" s="115" t="s">
        <v>489</v>
      </c>
      <c r="F379" s="116" t="s">
        <v>193</v>
      </c>
      <c r="G379" s="113">
        <v>41265.699999999997</v>
      </c>
      <c r="H379" s="113">
        <v>40453.199999999997</v>
      </c>
      <c r="I379" s="130"/>
    </row>
    <row r="380" spans="1:9" ht="78.75" x14ac:dyDescent="0.25">
      <c r="A380" s="131" t="s">
        <v>214</v>
      </c>
      <c r="B380" s="132">
        <v>917</v>
      </c>
      <c r="C380" s="133">
        <v>1</v>
      </c>
      <c r="D380" s="133">
        <v>4</v>
      </c>
      <c r="E380" s="115" t="s">
        <v>489</v>
      </c>
      <c r="F380" s="116" t="s">
        <v>215</v>
      </c>
      <c r="G380" s="113">
        <v>41265.699999999997</v>
      </c>
      <c r="H380" s="113">
        <v>40453.199999999997</v>
      </c>
      <c r="I380" s="130"/>
    </row>
    <row r="381" spans="1:9" ht="31.5" x14ac:dyDescent="0.25">
      <c r="A381" s="131" t="s">
        <v>494</v>
      </c>
      <c r="B381" s="132">
        <v>917</v>
      </c>
      <c r="C381" s="133">
        <v>1</v>
      </c>
      <c r="D381" s="133">
        <v>4</v>
      </c>
      <c r="E381" s="115" t="s">
        <v>495</v>
      </c>
      <c r="F381" s="116" t="s">
        <v>193</v>
      </c>
      <c r="G381" s="113">
        <v>4853.6000000000004</v>
      </c>
      <c r="H381" s="113">
        <v>4853.6000000000004</v>
      </c>
      <c r="I381" s="130"/>
    </row>
    <row r="382" spans="1:9" ht="78.75" x14ac:dyDescent="0.25">
      <c r="A382" s="131" t="s">
        <v>499</v>
      </c>
      <c r="B382" s="132">
        <v>917</v>
      </c>
      <c r="C382" s="133">
        <v>1</v>
      </c>
      <c r="D382" s="133">
        <v>4</v>
      </c>
      <c r="E382" s="115" t="s">
        <v>500</v>
      </c>
      <c r="F382" s="116" t="s">
        <v>193</v>
      </c>
      <c r="G382" s="113">
        <v>1654.4</v>
      </c>
      <c r="H382" s="113">
        <v>1654.4</v>
      </c>
      <c r="I382" s="130"/>
    </row>
    <row r="383" spans="1:9" ht="78.75" x14ac:dyDescent="0.25">
      <c r="A383" s="131" t="s">
        <v>214</v>
      </c>
      <c r="B383" s="132">
        <v>917</v>
      </c>
      <c r="C383" s="133">
        <v>1</v>
      </c>
      <c r="D383" s="133">
        <v>4</v>
      </c>
      <c r="E383" s="115" t="s">
        <v>500</v>
      </c>
      <c r="F383" s="116" t="s">
        <v>215</v>
      </c>
      <c r="G383" s="113">
        <v>1505.6</v>
      </c>
      <c r="H383" s="113">
        <v>1505.6</v>
      </c>
      <c r="I383" s="130"/>
    </row>
    <row r="384" spans="1:9" ht="31.5" x14ac:dyDescent="0.25">
      <c r="A384" s="131" t="s">
        <v>200</v>
      </c>
      <c r="B384" s="132">
        <v>917</v>
      </c>
      <c r="C384" s="133">
        <v>1</v>
      </c>
      <c r="D384" s="133">
        <v>4</v>
      </c>
      <c r="E384" s="115" t="s">
        <v>500</v>
      </c>
      <c r="F384" s="116" t="s">
        <v>201</v>
      </c>
      <c r="G384" s="113">
        <v>148.80000000000001</v>
      </c>
      <c r="H384" s="113">
        <v>148.80000000000001</v>
      </c>
      <c r="I384" s="130"/>
    </row>
    <row r="385" spans="1:9" ht="63" customHeight="1" x14ac:dyDescent="0.25">
      <c r="A385" s="131" t="s">
        <v>501</v>
      </c>
      <c r="B385" s="132">
        <v>917</v>
      </c>
      <c r="C385" s="133">
        <v>1</v>
      </c>
      <c r="D385" s="133">
        <v>4</v>
      </c>
      <c r="E385" s="115" t="s">
        <v>502</v>
      </c>
      <c r="F385" s="116" t="s">
        <v>193</v>
      </c>
      <c r="G385" s="113">
        <v>1556.6</v>
      </c>
      <c r="H385" s="113">
        <v>1556.6</v>
      </c>
      <c r="I385" s="130"/>
    </row>
    <row r="386" spans="1:9" ht="78.75" x14ac:dyDescent="0.25">
      <c r="A386" s="131" t="s">
        <v>214</v>
      </c>
      <c r="B386" s="132">
        <v>917</v>
      </c>
      <c r="C386" s="133">
        <v>1</v>
      </c>
      <c r="D386" s="133">
        <v>4</v>
      </c>
      <c r="E386" s="115" t="s">
        <v>502</v>
      </c>
      <c r="F386" s="116" t="s">
        <v>215</v>
      </c>
      <c r="G386" s="113">
        <v>1361.7</v>
      </c>
      <c r="H386" s="113">
        <v>1361.7</v>
      </c>
      <c r="I386" s="130"/>
    </row>
    <row r="387" spans="1:9" ht="31.5" x14ac:dyDescent="0.25">
      <c r="A387" s="131" t="s">
        <v>200</v>
      </c>
      <c r="B387" s="132">
        <v>917</v>
      </c>
      <c r="C387" s="133">
        <v>1</v>
      </c>
      <c r="D387" s="133">
        <v>4</v>
      </c>
      <c r="E387" s="115" t="s">
        <v>502</v>
      </c>
      <c r="F387" s="116" t="s">
        <v>201</v>
      </c>
      <c r="G387" s="113">
        <v>194.9</v>
      </c>
      <c r="H387" s="113">
        <v>194.9</v>
      </c>
      <c r="I387" s="130"/>
    </row>
    <row r="388" spans="1:9" ht="31.5" x14ac:dyDescent="0.25">
      <c r="A388" s="131" t="s">
        <v>503</v>
      </c>
      <c r="B388" s="132">
        <v>917</v>
      </c>
      <c r="C388" s="133">
        <v>1</v>
      </c>
      <c r="D388" s="133">
        <v>4</v>
      </c>
      <c r="E388" s="115" t="s">
        <v>504</v>
      </c>
      <c r="F388" s="116" t="s">
        <v>193</v>
      </c>
      <c r="G388" s="113">
        <v>821.3</v>
      </c>
      <c r="H388" s="113">
        <v>821.3</v>
      </c>
      <c r="I388" s="130"/>
    </row>
    <row r="389" spans="1:9" ht="78.75" x14ac:dyDescent="0.25">
      <c r="A389" s="131" t="s">
        <v>214</v>
      </c>
      <c r="B389" s="132">
        <v>917</v>
      </c>
      <c r="C389" s="133">
        <v>1</v>
      </c>
      <c r="D389" s="133">
        <v>4</v>
      </c>
      <c r="E389" s="115" t="s">
        <v>504</v>
      </c>
      <c r="F389" s="116" t="s">
        <v>215</v>
      </c>
      <c r="G389" s="113">
        <v>757.9</v>
      </c>
      <c r="H389" s="113">
        <v>757.9</v>
      </c>
      <c r="I389" s="130"/>
    </row>
    <row r="390" spans="1:9" ht="31.5" x14ac:dyDescent="0.25">
      <c r="A390" s="131" t="s">
        <v>200</v>
      </c>
      <c r="B390" s="132">
        <v>917</v>
      </c>
      <c r="C390" s="133">
        <v>1</v>
      </c>
      <c r="D390" s="133">
        <v>4</v>
      </c>
      <c r="E390" s="115" t="s">
        <v>504</v>
      </c>
      <c r="F390" s="116" t="s">
        <v>201</v>
      </c>
      <c r="G390" s="113">
        <v>63.4</v>
      </c>
      <c r="H390" s="113">
        <v>63.4</v>
      </c>
      <c r="I390" s="130"/>
    </row>
    <row r="391" spans="1:9" ht="63" x14ac:dyDescent="0.25">
      <c r="A391" s="131" t="s">
        <v>505</v>
      </c>
      <c r="B391" s="132">
        <v>917</v>
      </c>
      <c r="C391" s="133">
        <v>1</v>
      </c>
      <c r="D391" s="133">
        <v>4</v>
      </c>
      <c r="E391" s="115" t="s">
        <v>506</v>
      </c>
      <c r="F391" s="116" t="s">
        <v>193</v>
      </c>
      <c r="G391" s="113">
        <v>820.6</v>
      </c>
      <c r="H391" s="113">
        <v>820.6</v>
      </c>
      <c r="I391" s="130"/>
    </row>
    <row r="392" spans="1:9" ht="78.75" x14ac:dyDescent="0.25">
      <c r="A392" s="131" t="s">
        <v>214</v>
      </c>
      <c r="B392" s="132">
        <v>917</v>
      </c>
      <c r="C392" s="133">
        <v>1</v>
      </c>
      <c r="D392" s="133">
        <v>4</v>
      </c>
      <c r="E392" s="115" t="s">
        <v>506</v>
      </c>
      <c r="F392" s="116" t="s">
        <v>215</v>
      </c>
      <c r="G392" s="113">
        <v>751.5</v>
      </c>
      <c r="H392" s="113">
        <v>751.5</v>
      </c>
      <c r="I392" s="130"/>
    </row>
    <row r="393" spans="1:9" ht="31.5" x14ac:dyDescent="0.25">
      <c r="A393" s="131" t="s">
        <v>200</v>
      </c>
      <c r="B393" s="132">
        <v>917</v>
      </c>
      <c r="C393" s="133">
        <v>1</v>
      </c>
      <c r="D393" s="133">
        <v>4</v>
      </c>
      <c r="E393" s="115" t="s">
        <v>506</v>
      </c>
      <c r="F393" s="116" t="s">
        <v>201</v>
      </c>
      <c r="G393" s="113">
        <v>69.099999999999994</v>
      </c>
      <c r="H393" s="113">
        <v>69.099999999999994</v>
      </c>
      <c r="I393" s="130"/>
    </row>
    <row r="394" spans="1:9" ht="110.25" x14ac:dyDescent="0.25">
      <c r="A394" s="131" t="s">
        <v>507</v>
      </c>
      <c r="B394" s="132">
        <v>917</v>
      </c>
      <c r="C394" s="133">
        <v>1</v>
      </c>
      <c r="D394" s="133">
        <v>4</v>
      </c>
      <c r="E394" s="115" t="s">
        <v>508</v>
      </c>
      <c r="F394" s="116" t="s">
        <v>193</v>
      </c>
      <c r="G394" s="113">
        <v>0.7</v>
      </c>
      <c r="H394" s="113">
        <v>0.7</v>
      </c>
      <c r="I394" s="130"/>
    </row>
    <row r="395" spans="1:9" ht="31.5" x14ac:dyDescent="0.25">
      <c r="A395" s="131" t="s">
        <v>200</v>
      </c>
      <c r="B395" s="132">
        <v>917</v>
      </c>
      <c r="C395" s="133">
        <v>1</v>
      </c>
      <c r="D395" s="133">
        <v>4</v>
      </c>
      <c r="E395" s="115" t="s">
        <v>508</v>
      </c>
      <c r="F395" s="116" t="s">
        <v>201</v>
      </c>
      <c r="G395" s="113">
        <v>0.7</v>
      </c>
      <c r="H395" s="113">
        <v>0.7</v>
      </c>
      <c r="I395" s="130"/>
    </row>
    <row r="396" spans="1:9" x14ac:dyDescent="0.25">
      <c r="A396" s="131" t="s">
        <v>498</v>
      </c>
      <c r="B396" s="132">
        <v>917</v>
      </c>
      <c r="C396" s="133">
        <v>1</v>
      </c>
      <c r="D396" s="133">
        <v>5</v>
      </c>
      <c r="E396" s="115" t="s">
        <v>193</v>
      </c>
      <c r="F396" s="116" t="s">
        <v>193</v>
      </c>
      <c r="G396" s="113">
        <v>3.8</v>
      </c>
      <c r="H396" s="113">
        <v>3.4</v>
      </c>
      <c r="I396" s="130"/>
    </row>
    <row r="397" spans="1:9" ht="47.25" x14ac:dyDescent="0.25">
      <c r="A397" s="131" t="s">
        <v>459</v>
      </c>
      <c r="B397" s="132">
        <v>917</v>
      </c>
      <c r="C397" s="133">
        <v>1</v>
      </c>
      <c r="D397" s="133">
        <v>5</v>
      </c>
      <c r="E397" s="115" t="s">
        <v>460</v>
      </c>
      <c r="F397" s="116" t="s">
        <v>193</v>
      </c>
      <c r="G397" s="113">
        <v>3.8</v>
      </c>
      <c r="H397" s="113">
        <v>3.4</v>
      </c>
      <c r="I397" s="130"/>
    </row>
    <row r="398" spans="1:9" ht="31.5" x14ac:dyDescent="0.25">
      <c r="A398" s="131" t="s">
        <v>461</v>
      </c>
      <c r="B398" s="132">
        <v>917</v>
      </c>
      <c r="C398" s="133">
        <v>1</v>
      </c>
      <c r="D398" s="133">
        <v>5</v>
      </c>
      <c r="E398" s="115" t="s">
        <v>462</v>
      </c>
      <c r="F398" s="116" t="s">
        <v>193</v>
      </c>
      <c r="G398" s="113">
        <v>3.8</v>
      </c>
      <c r="H398" s="113">
        <v>3.4</v>
      </c>
      <c r="I398" s="130"/>
    </row>
    <row r="399" spans="1:9" ht="31.5" x14ac:dyDescent="0.25">
      <c r="A399" s="131" t="s">
        <v>494</v>
      </c>
      <c r="B399" s="132">
        <v>917</v>
      </c>
      <c r="C399" s="133">
        <v>1</v>
      </c>
      <c r="D399" s="133">
        <v>5</v>
      </c>
      <c r="E399" s="115" t="s">
        <v>495</v>
      </c>
      <c r="F399" s="116" t="s">
        <v>193</v>
      </c>
      <c r="G399" s="113">
        <v>3.8</v>
      </c>
      <c r="H399" s="113">
        <v>3.4</v>
      </c>
      <c r="I399" s="130"/>
    </row>
    <row r="400" spans="1:9" ht="63" x14ac:dyDescent="0.25">
      <c r="A400" s="131" t="s">
        <v>496</v>
      </c>
      <c r="B400" s="132">
        <v>917</v>
      </c>
      <c r="C400" s="133">
        <v>1</v>
      </c>
      <c r="D400" s="133">
        <v>5</v>
      </c>
      <c r="E400" s="115" t="s">
        <v>497</v>
      </c>
      <c r="F400" s="116" t="s">
        <v>193</v>
      </c>
      <c r="G400" s="113">
        <v>3.8</v>
      </c>
      <c r="H400" s="113">
        <v>3.4</v>
      </c>
      <c r="I400" s="130"/>
    </row>
    <row r="401" spans="1:9" ht="31.5" x14ac:dyDescent="0.25">
      <c r="A401" s="131" t="s">
        <v>200</v>
      </c>
      <c r="B401" s="132">
        <v>917</v>
      </c>
      <c r="C401" s="133">
        <v>1</v>
      </c>
      <c r="D401" s="133">
        <v>5</v>
      </c>
      <c r="E401" s="115" t="s">
        <v>497</v>
      </c>
      <c r="F401" s="116" t="s">
        <v>201</v>
      </c>
      <c r="G401" s="113">
        <v>3.8</v>
      </c>
      <c r="H401" s="113">
        <v>3.4</v>
      </c>
      <c r="I401" s="130"/>
    </row>
    <row r="402" spans="1:9" x14ac:dyDescent="0.25">
      <c r="A402" s="131" t="s">
        <v>679</v>
      </c>
      <c r="B402" s="132">
        <v>917</v>
      </c>
      <c r="C402" s="133">
        <v>1</v>
      </c>
      <c r="D402" s="133">
        <v>7</v>
      </c>
      <c r="E402" s="115" t="s">
        <v>193</v>
      </c>
      <c r="F402" s="116" t="s">
        <v>193</v>
      </c>
      <c r="G402" s="113">
        <v>0</v>
      </c>
      <c r="H402" s="113">
        <v>4000</v>
      </c>
      <c r="I402" s="130"/>
    </row>
    <row r="403" spans="1:9" x14ac:dyDescent="0.25">
      <c r="A403" s="131" t="s">
        <v>654</v>
      </c>
      <c r="B403" s="132">
        <v>917</v>
      </c>
      <c r="C403" s="133">
        <v>1</v>
      </c>
      <c r="D403" s="133">
        <v>7</v>
      </c>
      <c r="E403" s="115" t="s">
        <v>655</v>
      </c>
      <c r="F403" s="116" t="s">
        <v>193</v>
      </c>
      <c r="G403" s="113">
        <v>0</v>
      </c>
      <c r="H403" s="113">
        <v>4000</v>
      </c>
      <c r="I403" s="130"/>
    </row>
    <row r="404" spans="1:9" x14ac:dyDescent="0.25">
      <c r="A404" s="131" t="s">
        <v>675</v>
      </c>
      <c r="B404" s="132">
        <v>917</v>
      </c>
      <c r="C404" s="133">
        <v>1</v>
      </c>
      <c r="D404" s="133">
        <v>7</v>
      </c>
      <c r="E404" s="115" t="s">
        <v>676</v>
      </c>
      <c r="F404" s="116" t="s">
        <v>193</v>
      </c>
      <c r="G404" s="113">
        <v>0</v>
      </c>
      <c r="H404" s="113">
        <v>4000</v>
      </c>
      <c r="I404" s="130"/>
    </row>
    <row r="405" spans="1:9" ht="31.5" x14ac:dyDescent="0.25">
      <c r="A405" s="131" t="s">
        <v>677</v>
      </c>
      <c r="B405" s="132">
        <v>917</v>
      </c>
      <c r="C405" s="133">
        <v>1</v>
      </c>
      <c r="D405" s="133">
        <v>7</v>
      </c>
      <c r="E405" s="115" t="s">
        <v>678</v>
      </c>
      <c r="F405" s="116" t="s">
        <v>193</v>
      </c>
      <c r="G405" s="113">
        <v>0</v>
      </c>
      <c r="H405" s="113">
        <v>2739</v>
      </c>
      <c r="I405" s="130"/>
    </row>
    <row r="406" spans="1:9" x14ac:dyDescent="0.25">
      <c r="A406" s="131" t="s">
        <v>210</v>
      </c>
      <c r="B406" s="132">
        <v>917</v>
      </c>
      <c r="C406" s="133">
        <v>1</v>
      </c>
      <c r="D406" s="133">
        <v>7</v>
      </c>
      <c r="E406" s="115" t="s">
        <v>678</v>
      </c>
      <c r="F406" s="116" t="s">
        <v>211</v>
      </c>
      <c r="G406" s="113">
        <v>0</v>
      </c>
      <c r="H406" s="113">
        <v>2739</v>
      </c>
      <c r="I406" s="130"/>
    </row>
    <row r="407" spans="1:9" ht="31.5" x14ac:dyDescent="0.25">
      <c r="A407" s="131" t="s">
        <v>680</v>
      </c>
      <c r="B407" s="132">
        <v>917</v>
      </c>
      <c r="C407" s="133">
        <v>1</v>
      </c>
      <c r="D407" s="133">
        <v>7</v>
      </c>
      <c r="E407" s="115" t="s">
        <v>681</v>
      </c>
      <c r="F407" s="116" t="s">
        <v>193</v>
      </c>
      <c r="G407" s="113">
        <v>0</v>
      </c>
      <c r="H407" s="113">
        <v>1261</v>
      </c>
      <c r="I407" s="130"/>
    </row>
    <row r="408" spans="1:9" ht="31.5" x14ac:dyDescent="0.25">
      <c r="A408" s="131" t="s">
        <v>680</v>
      </c>
      <c r="B408" s="132">
        <v>917</v>
      </c>
      <c r="C408" s="133">
        <v>1</v>
      </c>
      <c r="D408" s="133">
        <v>7</v>
      </c>
      <c r="E408" s="115" t="s">
        <v>681</v>
      </c>
      <c r="F408" s="116" t="s">
        <v>193</v>
      </c>
      <c r="G408" s="113">
        <v>0</v>
      </c>
      <c r="H408" s="113">
        <v>1261</v>
      </c>
      <c r="I408" s="130"/>
    </row>
    <row r="409" spans="1:9" x14ac:dyDescent="0.25">
      <c r="A409" s="131" t="s">
        <v>210</v>
      </c>
      <c r="B409" s="132">
        <v>917</v>
      </c>
      <c r="C409" s="133">
        <v>1</v>
      </c>
      <c r="D409" s="133">
        <v>7</v>
      </c>
      <c r="E409" s="115" t="s">
        <v>681</v>
      </c>
      <c r="F409" s="116" t="s">
        <v>211</v>
      </c>
      <c r="G409" s="113">
        <v>0</v>
      </c>
      <c r="H409" s="113">
        <v>1261</v>
      </c>
      <c r="I409" s="130"/>
    </row>
    <row r="410" spans="1:9" x14ac:dyDescent="0.25">
      <c r="A410" s="131" t="s">
        <v>686</v>
      </c>
      <c r="B410" s="132">
        <v>917</v>
      </c>
      <c r="C410" s="133">
        <v>1</v>
      </c>
      <c r="D410" s="133">
        <v>11</v>
      </c>
      <c r="E410" s="115" t="s">
        <v>193</v>
      </c>
      <c r="F410" s="116" t="s">
        <v>193</v>
      </c>
      <c r="G410" s="113">
        <v>300</v>
      </c>
      <c r="H410" s="113">
        <v>300</v>
      </c>
      <c r="I410" s="130"/>
    </row>
    <row r="411" spans="1:9" x14ac:dyDescent="0.25">
      <c r="A411" s="131" t="s">
        <v>654</v>
      </c>
      <c r="B411" s="132">
        <v>917</v>
      </c>
      <c r="C411" s="133">
        <v>1</v>
      </c>
      <c r="D411" s="133">
        <v>11</v>
      </c>
      <c r="E411" s="115" t="s">
        <v>655</v>
      </c>
      <c r="F411" s="116" t="s">
        <v>193</v>
      </c>
      <c r="G411" s="113">
        <v>300</v>
      </c>
      <c r="H411" s="113">
        <v>300</v>
      </c>
      <c r="I411" s="130"/>
    </row>
    <row r="412" spans="1:9" x14ac:dyDescent="0.25">
      <c r="A412" s="131" t="s">
        <v>682</v>
      </c>
      <c r="B412" s="132">
        <v>917</v>
      </c>
      <c r="C412" s="133">
        <v>1</v>
      </c>
      <c r="D412" s="133">
        <v>11</v>
      </c>
      <c r="E412" s="115" t="s">
        <v>683</v>
      </c>
      <c r="F412" s="116" t="s">
        <v>193</v>
      </c>
      <c r="G412" s="113">
        <v>300</v>
      </c>
      <c r="H412" s="113">
        <v>300</v>
      </c>
      <c r="I412" s="130"/>
    </row>
    <row r="413" spans="1:9" ht="31.5" x14ac:dyDescent="0.25">
      <c r="A413" s="131" t="s">
        <v>684</v>
      </c>
      <c r="B413" s="132">
        <v>917</v>
      </c>
      <c r="C413" s="133">
        <v>1</v>
      </c>
      <c r="D413" s="133">
        <v>11</v>
      </c>
      <c r="E413" s="115" t="s">
        <v>685</v>
      </c>
      <c r="F413" s="116" t="s">
        <v>193</v>
      </c>
      <c r="G413" s="113">
        <v>300</v>
      </c>
      <c r="H413" s="113">
        <v>300</v>
      </c>
      <c r="I413" s="130"/>
    </row>
    <row r="414" spans="1:9" x14ac:dyDescent="0.25">
      <c r="A414" s="131" t="s">
        <v>210</v>
      </c>
      <c r="B414" s="132">
        <v>917</v>
      </c>
      <c r="C414" s="133">
        <v>1</v>
      </c>
      <c r="D414" s="133">
        <v>11</v>
      </c>
      <c r="E414" s="115" t="s">
        <v>685</v>
      </c>
      <c r="F414" s="116" t="s">
        <v>211</v>
      </c>
      <c r="G414" s="113">
        <v>300</v>
      </c>
      <c r="H414" s="113">
        <v>300</v>
      </c>
      <c r="I414" s="130"/>
    </row>
    <row r="415" spans="1:9" x14ac:dyDescent="0.25">
      <c r="A415" s="131" t="s">
        <v>347</v>
      </c>
      <c r="B415" s="132">
        <v>917</v>
      </c>
      <c r="C415" s="133">
        <v>1</v>
      </c>
      <c r="D415" s="133">
        <v>13</v>
      </c>
      <c r="E415" s="115" t="s">
        <v>193</v>
      </c>
      <c r="F415" s="116" t="s">
        <v>193</v>
      </c>
      <c r="G415" s="113">
        <v>1721</v>
      </c>
      <c r="H415" s="113">
        <v>1803.8</v>
      </c>
      <c r="I415" s="130"/>
    </row>
    <row r="416" spans="1:9" ht="46.5" customHeight="1" x14ac:dyDescent="0.25">
      <c r="A416" s="131" t="s">
        <v>337</v>
      </c>
      <c r="B416" s="132">
        <v>917</v>
      </c>
      <c r="C416" s="133">
        <v>1</v>
      </c>
      <c r="D416" s="133">
        <v>13</v>
      </c>
      <c r="E416" s="115" t="s">
        <v>338</v>
      </c>
      <c r="F416" s="116" t="s">
        <v>193</v>
      </c>
      <c r="G416" s="113">
        <v>214.6</v>
      </c>
      <c r="H416" s="113">
        <v>214.6</v>
      </c>
      <c r="I416" s="130"/>
    </row>
    <row r="417" spans="1:9" ht="47.25" x14ac:dyDescent="0.25">
      <c r="A417" s="131" t="s">
        <v>339</v>
      </c>
      <c r="B417" s="132">
        <v>917</v>
      </c>
      <c r="C417" s="133">
        <v>1</v>
      </c>
      <c r="D417" s="133">
        <v>13</v>
      </c>
      <c r="E417" s="115" t="s">
        <v>340</v>
      </c>
      <c r="F417" s="116" t="s">
        <v>193</v>
      </c>
      <c r="G417" s="113">
        <v>214.6</v>
      </c>
      <c r="H417" s="113">
        <v>214.6</v>
      </c>
      <c r="I417" s="130"/>
    </row>
    <row r="418" spans="1:9" ht="63" x14ac:dyDescent="0.25">
      <c r="A418" s="131" t="s">
        <v>343</v>
      </c>
      <c r="B418" s="132">
        <v>917</v>
      </c>
      <c r="C418" s="133">
        <v>1</v>
      </c>
      <c r="D418" s="133">
        <v>13</v>
      </c>
      <c r="E418" s="115" t="s">
        <v>344</v>
      </c>
      <c r="F418" s="116" t="s">
        <v>193</v>
      </c>
      <c r="G418" s="113">
        <v>114.6</v>
      </c>
      <c r="H418" s="113">
        <v>114.6</v>
      </c>
      <c r="I418" s="130"/>
    </row>
    <row r="419" spans="1:9" ht="31.5" x14ac:dyDescent="0.25">
      <c r="A419" s="131" t="s">
        <v>345</v>
      </c>
      <c r="B419" s="132">
        <v>917</v>
      </c>
      <c r="C419" s="133">
        <v>1</v>
      </c>
      <c r="D419" s="133">
        <v>13</v>
      </c>
      <c r="E419" s="115" t="s">
        <v>346</v>
      </c>
      <c r="F419" s="116" t="s">
        <v>193</v>
      </c>
      <c r="G419" s="113">
        <v>114.6</v>
      </c>
      <c r="H419" s="113">
        <v>114.6</v>
      </c>
      <c r="I419" s="130"/>
    </row>
    <row r="420" spans="1:9" ht="31.5" x14ac:dyDescent="0.25">
      <c r="A420" s="131" t="s">
        <v>200</v>
      </c>
      <c r="B420" s="132">
        <v>917</v>
      </c>
      <c r="C420" s="133">
        <v>1</v>
      </c>
      <c r="D420" s="133">
        <v>13</v>
      </c>
      <c r="E420" s="115" t="s">
        <v>346</v>
      </c>
      <c r="F420" s="116" t="s">
        <v>201</v>
      </c>
      <c r="G420" s="113">
        <v>4.2</v>
      </c>
      <c r="H420" s="113">
        <v>4.2</v>
      </c>
      <c r="I420" s="130"/>
    </row>
    <row r="421" spans="1:9" ht="18" customHeight="1" x14ac:dyDescent="0.25">
      <c r="A421" s="131" t="s">
        <v>245</v>
      </c>
      <c r="B421" s="132">
        <v>917</v>
      </c>
      <c r="C421" s="133">
        <v>1</v>
      </c>
      <c r="D421" s="133">
        <v>13</v>
      </c>
      <c r="E421" s="115" t="s">
        <v>346</v>
      </c>
      <c r="F421" s="116" t="s">
        <v>246</v>
      </c>
      <c r="G421" s="113">
        <v>110.4</v>
      </c>
      <c r="H421" s="113">
        <v>110.4</v>
      </c>
      <c r="I421" s="130"/>
    </row>
    <row r="422" spans="1:9" ht="47.25" x14ac:dyDescent="0.25">
      <c r="A422" s="131" t="s">
        <v>348</v>
      </c>
      <c r="B422" s="132">
        <v>917</v>
      </c>
      <c r="C422" s="133">
        <v>1</v>
      </c>
      <c r="D422" s="133">
        <v>13</v>
      </c>
      <c r="E422" s="115" t="s">
        <v>349</v>
      </c>
      <c r="F422" s="116" t="s">
        <v>193</v>
      </c>
      <c r="G422" s="113">
        <v>100</v>
      </c>
      <c r="H422" s="113">
        <v>100</v>
      </c>
      <c r="I422" s="130"/>
    </row>
    <row r="423" spans="1:9" ht="63" x14ac:dyDescent="0.25">
      <c r="A423" s="131" t="s">
        <v>350</v>
      </c>
      <c r="B423" s="132">
        <v>917</v>
      </c>
      <c r="C423" s="133">
        <v>1</v>
      </c>
      <c r="D423" s="133">
        <v>13</v>
      </c>
      <c r="E423" s="115" t="s">
        <v>351</v>
      </c>
      <c r="F423" s="116" t="s">
        <v>193</v>
      </c>
      <c r="G423" s="113">
        <v>100</v>
      </c>
      <c r="H423" s="113">
        <v>100</v>
      </c>
      <c r="I423" s="130"/>
    </row>
    <row r="424" spans="1:9" ht="16.5" customHeight="1" x14ac:dyDescent="0.25">
      <c r="A424" s="131" t="s">
        <v>245</v>
      </c>
      <c r="B424" s="132">
        <v>917</v>
      </c>
      <c r="C424" s="133">
        <v>1</v>
      </c>
      <c r="D424" s="133">
        <v>13</v>
      </c>
      <c r="E424" s="115" t="s">
        <v>351</v>
      </c>
      <c r="F424" s="116" t="s">
        <v>246</v>
      </c>
      <c r="G424" s="113">
        <v>100</v>
      </c>
      <c r="H424" s="113">
        <v>100</v>
      </c>
      <c r="I424" s="130"/>
    </row>
    <row r="425" spans="1:9" ht="47.25" x14ac:dyDescent="0.25">
      <c r="A425" s="131" t="s">
        <v>459</v>
      </c>
      <c r="B425" s="132">
        <v>917</v>
      </c>
      <c r="C425" s="133">
        <v>1</v>
      </c>
      <c r="D425" s="133">
        <v>13</v>
      </c>
      <c r="E425" s="115" t="s">
        <v>460</v>
      </c>
      <c r="F425" s="116" t="s">
        <v>193</v>
      </c>
      <c r="G425" s="113">
        <v>1402.9</v>
      </c>
      <c r="H425" s="113">
        <v>1485.7</v>
      </c>
      <c r="I425" s="130"/>
    </row>
    <row r="426" spans="1:9" ht="31.5" x14ac:dyDescent="0.25">
      <c r="A426" s="131" t="s">
        <v>461</v>
      </c>
      <c r="B426" s="132">
        <v>917</v>
      </c>
      <c r="C426" s="133">
        <v>1</v>
      </c>
      <c r="D426" s="133">
        <v>13</v>
      </c>
      <c r="E426" s="115" t="s">
        <v>462</v>
      </c>
      <c r="F426" s="116" t="s">
        <v>193</v>
      </c>
      <c r="G426" s="113">
        <v>1392.9</v>
      </c>
      <c r="H426" s="113">
        <v>1475.7</v>
      </c>
      <c r="I426" s="130"/>
    </row>
    <row r="427" spans="1:9" ht="47.25" x14ac:dyDescent="0.25">
      <c r="A427" s="131" t="s">
        <v>476</v>
      </c>
      <c r="B427" s="132">
        <v>917</v>
      </c>
      <c r="C427" s="133">
        <v>1</v>
      </c>
      <c r="D427" s="133">
        <v>13</v>
      </c>
      <c r="E427" s="115" t="s">
        <v>477</v>
      </c>
      <c r="F427" s="116" t="s">
        <v>193</v>
      </c>
      <c r="G427" s="113">
        <v>1309.9000000000001</v>
      </c>
      <c r="H427" s="113">
        <v>1392.7</v>
      </c>
      <c r="I427" s="130"/>
    </row>
    <row r="428" spans="1:9" ht="78.75" x14ac:dyDescent="0.25">
      <c r="A428" s="131" t="s">
        <v>478</v>
      </c>
      <c r="B428" s="132">
        <v>917</v>
      </c>
      <c r="C428" s="133">
        <v>1</v>
      </c>
      <c r="D428" s="133">
        <v>13</v>
      </c>
      <c r="E428" s="115" t="s">
        <v>479</v>
      </c>
      <c r="F428" s="116" t="s">
        <v>193</v>
      </c>
      <c r="G428" s="113">
        <v>1306.9000000000001</v>
      </c>
      <c r="H428" s="113">
        <v>1389.7</v>
      </c>
      <c r="I428" s="130"/>
    </row>
    <row r="429" spans="1:9" ht="19.5" customHeight="1" x14ac:dyDescent="0.25">
      <c r="A429" s="131" t="s">
        <v>245</v>
      </c>
      <c r="B429" s="132">
        <v>917</v>
      </c>
      <c r="C429" s="133">
        <v>1</v>
      </c>
      <c r="D429" s="133">
        <v>13</v>
      </c>
      <c r="E429" s="115" t="s">
        <v>479</v>
      </c>
      <c r="F429" s="116" t="s">
        <v>246</v>
      </c>
      <c r="G429" s="113">
        <v>1306.9000000000001</v>
      </c>
      <c r="H429" s="113">
        <v>1389.7</v>
      </c>
      <c r="I429" s="130"/>
    </row>
    <row r="430" spans="1:9" ht="47.25" x14ac:dyDescent="0.25">
      <c r="A430" s="131" t="s">
        <v>480</v>
      </c>
      <c r="B430" s="132">
        <v>917</v>
      </c>
      <c r="C430" s="133">
        <v>1</v>
      </c>
      <c r="D430" s="133">
        <v>13</v>
      </c>
      <c r="E430" s="115" t="s">
        <v>481</v>
      </c>
      <c r="F430" s="116" t="s">
        <v>193</v>
      </c>
      <c r="G430" s="113">
        <v>3</v>
      </c>
      <c r="H430" s="113">
        <v>3</v>
      </c>
      <c r="I430" s="130"/>
    </row>
    <row r="431" spans="1:9" ht="18.75" customHeight="1" x14ac:dyDescent="0.25">
      <c r="A431" s="131" t="s">
        <v>245</v>
      </c>
      <c r="B431" s="132">
        <v>917</v>
      </c>
      <c r="C431" s="133">
        <v>1</v>
      </c>
      <c r="D431" s="133">
        <v>13</v>
      </c>
      <c r="E431" s="115" t="s">
        <v>481</v>
      </c>
      <c r="F431" s="116" t="s">
        <v>246</v>
      </c>
      <c r="G431" s="113">
        <v>3</v>
      </c>
      <c r="H431" s="113">
        <v>3</v>
      </c>
      <c r="I431" s="130"/>
    </row>
    <row r="432" spans="1:9" x14ac:dyDescent="0.25">
      <c r="A432" s="131" t="s">
        <v>482</v>
      </c>
      <c r="B432" s="132">
        <v>917</v>
      </c>
      <c r="C432" s="133">
        <v>1</v>
      </c>
      <c r="D432" s="133">
        <v>13</v>
      </c>
      <c r="E432" s="115" t="s">
        <v>483</v>
      </c>
      <c r="F432" s="116" t="s">
        <v>193</v>
      </c>
      <c r="G432" s="113">
        <v>83</v>
      </c>
      <c r="H432" s="113">
        <v>83</v>
      </c>
      <c r="I432" s="130"/>
    </row>
    <row r="433" spans="1:9" ht="47.25" x14ac:dyDescent="0.25">
      <c r="A433" s="131" t="s">
        <v>484</v>
      </c>
      <c r="B433" s="132">
        <v>917</v>
      </c>
      <c r="C433" s="133">
        <v>1</v>
      </c>
      <c r="D433" s="133">
        <v>13</v>
      </c>
      <c r="E433" s="115" t="s">
        <v>485</v>
      </c>
      <c r="F433" s="116" t="s">
        <v>193</v>
      </c>
      <c r="G433" s="113">
        <v>83</v>
      </c>
      <c r="H433" s="113">
        <v>83</v>
      </c>
      <c r="I433" s="130"/>
    </row>
    <row r="434" spans="1:9" x14ac:dyDescent="0.25">
      <c r="A434" s="131" t="s">
        <v>210</v>
      </c>
      <c r="B434" s="132">
        <v>917</v>
      </c>
      <c r="C434" s="133">
        <v>1</v>
      </c>
      <c r="D434" s="133">
        <v>13</v>
      </c>
      <c r="E434" s="115" t="s">
        <v>485</v>
      </c>
      <c r="F434" s="116" t="s">
        <v>211</v>
      </c>
      <c r="G434" s="113">
        <v>83</v>
      </c>
      <c r="H434" s="113">
        <v>83</v>
      </c>
      <c r="I434" s="130"/>
    </row>
    <row r="435" spans="1:9" x14ac:dyDescent="0.25">
      <c r="A435" s="131" t="s">
        <v>509</v>
      </c>
      <c r="B435" s="132">
        <v>917</v>
      </c>
      <c r="C435" s="133">
        <v>1</v>
      </c>
      <c r="D435" s="133">
        <v>13</v>
      </c>
      <c r="E435" s="115" t="s">
        <v>510</v>
      </c>
      <c r="F435" s="116" t="s">
        <v>193</v>
      </c>
      <c r="G435" s="113">
        <v>10</v>
      </c>
      <c r="H435" s="113">
        <v>10</v>
      </c>
      <c r="I435" s="130"/>
    </row>
    <row r="436" spans="1:9" ht="47.25" x14ac:dyDescent="0.25">
      <c r="A436" s="131" t="s">
        <v>511</v>
      </c>
      <c r="B436" s="132">
        <v>917</v>
      </c>
      <c r="C436" s="133">
        <v>1</v>
      </c>
      <c r="D436" s="133">
        <v>13</v>
      </c>
      <c r="E436" s="115" t="s">
        <v>512</v>
      </c>
      <c r="F436" s="116" t="s">
        <v>193</v>
      </c>
      <c r="G436" s="113">
        <v>10</v>
      </c>
      <c r="H436" s="113">
        <v>10</v>
      </c>
      <c r="I436" s="130"/>
    </row>
    <row r="437" spans="1:9" x14ac:dyDescent="0.25">
      <c r="A437" s="131" t="s">
        <v>513</v>
      </c>
      <c r="B437" s="132">
        <v>917</v>
      </c>
      <c r="C437" s="133">
        <v>1</v>
      </c>
      <c r="D437" s="133">
        <v>13</v>
      </c>
      <c r="E437" s="115" t="s">
        <v>514</v>
      </c>
      <c r="F437" s="116" t="s">
        <v>193</v>
      </c>
      <c r="G437" s="113">
        <v>10</v>
      </c>
      <c r="H437" s="113">
        <v>10</v>
      </c>
      <c r="I437" s="130"/>
    </row>
    <row r="438" spans="1:9" ht="31.5" x14ac:dyDescent="0.25">
      <c r="A438" s="131" t="s">
        <v>200</v>
      </c>
      <c r="B438" s="132">
        <v>917</v>
      </c>
      <c r="C438" s="133">
        <v>1</v>
      </c>
      <c r="D438" s="133">
        <v>13</v>
      </c>
      <c r="E438" s="115" t="s">
        <v>514</v>
      </c>
      <c r="F438" s="116" t="s">
        <v>201</v>
      </c>
      <c r="G438" s="113">
        <v>10</v>
      </c>
      <c r="H438" s="113">
        <v>10</v>
      </c>
      <c r="I438" s="130"/>
    </row>
    <row r="439" spans="1:9" ht="47.25" x14ac:dyDescent="0.25">
      <c r="A439" s="131" t="s">
        <v>515</v>
      </c>
      <c r="B439" s="132">
        <v>917</v>
      </c>
      <c r="C439" s="133">
        <v>1</v>
      </c>
      <c r="D439" s="133">
        <v>13</v>
      </c>
      <c r="E439" s="115" t="s">
        <v>516</v>
      </c>
      <c r="F439" s="116" t="s">
        <v>193</v>
      </c>
      <c r="G439" s="113">
        <v>103.5</v>
      </c>
      <c r="H439" s="113">
        <v>103.5</v>
      </c>
      <c r="I439" s="130"/>
    </row>
    <row r="440" spans="1:9" ht="47.25" x14ac:dyDescent="0.25">
      <c r="A440" s="131" t="s">
        <v>526</v>
      </c>
      <c r="B440" s="132">
        <v>917</v>
      </c>
      <c r="C440" s="133">
        <v>1</v>
      </c>
      <c r="D440" s="133">
        <v>13</v>
      </c>
      <c r="E440" s="115" t="s">
        <v>527</v>
      </c>
      <c r="F440" s="116" t="s">
        <v>193</v>
      </c>
      <c r="G440" s="113">
        <v>33.5</v>
      </c>
      <c r="H440" s="113">
        <v>33.5</v>
      </c>
      <c r="I440" s="130"/>
    </row>
    <row r="441" spans="1:9" ht="63" x14ac:dyDescent="0.25">
      <c r="A441" s="131" t="s">
        <v>528</v>
      </c>
      <c r="B441" s="132">
        <v>917</v>
      </c>
      <c r="C441" s="133">
        <v>1</v>
      </c>
      <c r="D441" s="133">
        <v>13</v>
      </c>
      <c r="E441" s="115" t="s">
        <v>529</v>
      </c>
      <c r="F441" s="116" t="s">
        <v>193</v>
      </c>
      <c r="G441" s="113">
        <v>33.5</v>
      </c>
      <c r="H441" s="113">
        <v>33.5</v>
      </c>
      <c r="I441" s="130"/>
    </row>
    <row r="442" spans="1:9" ht="31.5" x14ac:dyDescent="0.25">
      <c r="A442" s="131" t="s">
        <v>530</v>
      </c>
      <c r="B442" s="132">
        <v>917</v>
      </c>
      <c r="C442" s="133">
        <v>1</v>
      </c>
      <c r="D442" s="133">
        <v>13</v>
      </c>
      <c r="E442" s="115" t="s">
        <v>531</v>
      </c>
      <c r="F442" s="116" t="s">
        <v>193</v>
      </c>
      <c r="G442" s="113">
        <v>30.5</v>
      </c>
      <c r="H442" s="113">
        <v>30.5</v>
      </c>
      <c r="I442" s="130"/>
    </row>
    <row r="443" spans="1:9" ht="31.5" x14ac:dyDescent="0.25">
      <c r="A443" s="131" t="s">
        <v>200</v>
      </c>
      <c r="B443" s="132">
        <v>917</v>
      </c>
      <c r="C443" s="133">
        <v>1</v>
      </c>
      <c r="D443" s="133">
        <v>13</v>
      </c>
      <c r="E443" s="115" t="s">
        <v>531</v>
      </c>
      <c r="F443" s="116" t="s">
        <v>201</v>
      </c>
      <c r="G443" s="113">
        <v>30.5</v>
      </c>
      <c r="H443" s="113">
        <v>30.5</v>
      </c>
      <c r="I443" s="130"/>
    </row>
    <row r="444" spans="1:9" x14ac:dyDescent="0.25">
      <c r="A444" s="131" t="s">
        <v>532</v>
      </c>
      <c r="B444" s="132">
        <v>917</v>
      </c>
      <c r="C444" s="133">
        <v>1</v>
      </c>
      <c r="D444" s="133">
        <v>13</v>
      </c>
      <c r="E444" s="115" t="s">
        <v>533</v>
      </c>
      <c r="F444" s="116" t="s">
        <v>193</v>
      </c>
      <c r="G444" s="113">
        <v>3</v>
      </c>
      <c r="H444" s="113">
        <v>3</v>
      </c>
      <c r="I444" s="130"/>
    </row>
    <row r="445" spans="1:9" ht="31.5" x14ac:dyDescent="0.25">
      <c r="A445" s="131" t="s">
        <v>200</v>
      </c>
      <c r="B445" s="132">
        <v>917</v>
      </c>
      <c r="C445" s="133">
        <v>1</v>
      </c>
      <c r="D445" s="133">
        <v>13</v>
      </c>
      <c r="E445" s="115" t="s">
        <v>533</v>
      </c>
      <c r="F445" s="116" t="s">
        <v>201</v>
      </c>
      <c r="G445" s="113">
        <v>3</v>
      </c>
      <c r="H445" s="113">
        <v>3</v>
      </c>
      <c r="I445" s="130"/>
    </row>
    <row r="446" spans="1:9" ht="31.5" x14ac:dyDescent="0.25">
      <c r="A446" s="131" t="s">
        <v>534</v>
      </c>
      <c r="B446" s="132">
        <v>917</v>
      </c>
      <c r="C446" s="133">
        <v>1</v>
      </c>
      <c r="D446" s="133">
        <v>13</v>
      </c>
      <c r="E446" s="115" t="s">
        <v>535</v>
      </c>
      <c r="F446" s="116" t="s">
        <v>193</v>
      </c>
      <c r="G446" s="113">
        <v>70</v>
      </c>
      <c r="H446" s="113">
        <v>70</v>
      </c>
      <c r="I446" s="130"/>
    </row>
    <row r="447" spans="1:9" ht="63" x14ac:dyDescent="0.25">
      <c r="A447" s="131" t="s">
        <v>536</v>
      </c>
      <c r="B447" s="132">
        <v>917</v>
      </c>
      <c r="C447" s="133">
        <v>1</v>
      </c>
      <c r="D447" s="133">
        <v>13</v>
      </c>
      <c r="E447" s="115" t="s">
        <v>537</v>
      </c>
      <c r="F447" s="116" t="s">
        <v>193</v>
      </c>
      <c r="G447" s="113">
        <v>70</v>
      </c>
      <c r="H447" s="113">
        <v>70</v>
      </c>
      <c r="I447" s="130"/>
    </row>
    <row r="448" spans="1:9" ht="47.25" x14ac:dyDescent="0.25">
      <c r="A448" s="131" t="s">
        <v>538</v>
      </c>
      <c r="B448" s="132">
        <v>917</v>
      </c>
      <c r="C448" s="133">
        <v>1</v>
      </c>
      <c r="D448" s="133">
        <v>13</v>
      </c>
      <c r="E448" s="115" t="s">
        <v>539</v>
      </c>
      <c r="F448" s="116" t="s">
        <v>193</v>
      </c>
      <c r="G448" s="113">
        <v>25</v>
      </c>
      <c r="H448" s="113">
        <v>25</v>
      </c>
      <c r="I448" s="130"/>
    </row>
    <row r="449" spans="1:9" ht="31.5" x14ac:dyDescent="0.25">
      <c r="A449" s="131" t="s">
        <v>200</v>
      </c>
      <c r="B449" s="132">
        <v>917</v>
      </c>
      <c r="C449" s="133">
        <v>1</v>
      </c>
      <c r="D449" s="133">
        <v>13</v>
      </c>
      <c r="E449" s="115" t="s">
        <v>539</v>
      </c>
      <c r="F449" s="116" t="s">
        <v>201</v>
      </c>
      <c r="G449" s="113">
        <v>25</v>
      </c>
      <c r="H449" s="113">
        <v>25</v>
      </c>
      <c r="I449" s="130"/>
    </row>
    <row r="450" spans="1:9" ht="47.25" x14ac:dyDescent="0.25">
      <c r="A450" s="131" t="s">
        <v>540</v>
      </c>
      <c r="B450" s="132">
        <v>917</v>
      </c>
      <c r="C450" s="133">
        <v>1</v>
      </c>
      <c r="D450" s="133">
        <v>13</v>
      </c>
      <c r="E450" s="115" t="s">
        <v>541</v>
      </c>
      <c r="F450" s="116" t="s">
        <v>193</v>
      </c>
      <c r="G450" s="113">
        <v>15</v>
      </c>
      <c r="H450" s="113">
        <v>15</v>
      </c>
      <c r="I450" s="130"/>
    </row>
    <row r="451" spans="1:9" ht="31.5" x14ac:dyDescent="0.25">
      <c r="A451" s="131" t="s">
        <v>200</v>
      </c>
      <c r="B451" s="132">
        <v>917</v>
      </c>
      <c r="C451" s="133">
        <v>1</v>
      </c>
      <c r="D451" s="133">
        <v>13</v>
      </c>
      <c r="E451" s="115" t="s">
        <v>541</v>
      </c>
      <c r="F451" s="116" t="s">
        <v>201</v>
      </c>
      <c r="G451" s="113">
        <v>15</v>
      </c>
      <c r="H451" s="113">
        <v>15</v>
      </c>
      <c r="I451" s="130"/>
    </row>
    <row r="452" spans="1:9" ht="78.75" customHeight="1" x14ac:dyDescent="0.25">
      <c r="A452" s="131" t="s">
        <v>542</v>
      </c>
      <c r="B452" s="132">
        <v>917</v>
      </c>
      <c r="C452" s="133">
        <v>1</v>
      </c>
      <c r="D452" s="133">
        <v>13</v>
      </c>
      <c r="E452" s="115" t="s">
        <v>543</v>
      </c>
      <c r="F452" s="116" t="s">
        <v>193</v>
      </c>
      <c r="G452" s="113">
        <v>5</v>
      </c>
      <c r="H452" s="113">
        <v>5</v>
      </c>
      <c r="I452" s="130"/>
    </row>
    <row r="453" spans="1:9" ht="31.5" x14ac:dyDescent="0.25">
      <c r="A453" s="131" t="s">
        <v>200</v>
      </c>
      <c r="B453" s="132">
        <v>917</v>
      </c>
      <c r="C453" s="133">
        <v>1</v>
      </c>
      <c r="D453" s="133">
        <v>13</v>
      </c>
      <c r="E453" s="115" t="s">
        <v>543</v>
      </c>
      <c r="F453" s="116" t="s">
        <v>201</v>
      </c>
      <c r="G453" s="113">
        <v>5</v>
      </c>
      <c r="H453" s="113">
        <v>5</v>
      </c>
      <c r="I453" s="130"/>
    </row>
    <row r="454" spans="1:9" ht="47.25" x14ac:dyDescent="0.25">
      <c r="A454" s="131" t="s">
        <v>544</v>
      </c>
      <c r="B454" s="132">
        <v>917</v>
      </c>
      <c r="C454" s="133">
        <v>1</v>
      </c>
      <c r="D454" s="133">
        <v>13</v>
      </c>
      <c r="E454" s="115" t="s">
        <v>545</v>
      </c>
      <c r="F454" s="116" t="s">
        <v>193</v>
      </c>
      <c r="G454" s="113">
        <v>10</v>
      </c>
      <c r="H454" s="113">
        <v>10</v>
      </c>
      <c r="I454" s="130"/>
    </row>
    <row r="455" spans="1:9" ht="31.5" x14ac:dyDescent="0.25">
      <c r="A455" s="131" t="s">
        <v>200</v>
      </c>
      <c r="B455" s="132">
        <v>917</v>
      </c>
      <c r="C455" s="133">
        <v>1</v>
      </c>
      <c r="D455" s="133">
        <v>13</v>
      </c>
      <c r="E455" s="115" t="s">
        <v>545</v>
      </c>
      <c r="F455" s="116" t="s">
        <v>201</v>
      </c>
      <c r="G455" s="113">
        <v>10</v>
      </c>
      <c r="H455" s="113">
        <v>10</v>
      </c>
      <c r="I455" s="130"/>
    </row>
    <row r="456" spans="1:9" ht="63" x14ac:dyDescent="0.25">
      <c r="A456" s="131" t="s">
        <v>546</v>
      </c>
      <c r="B456" s="132">
        <v>917</v>
      </c>
      <c r="C456" s="133">
        <v>1</v>
      </c>
      <c r="D456" s="133">
        <v>13</v>
      </c>
      <c r="E456" s="115" t="s">
        <v>547</v>
      </c>
      <c r="F456" s="116" t="s">
        <v>193</v>
      </c>
      <c r="G456" s="113">
        <v>15</v>
      </c>
      <c r="H456" s="113">
        <v>15</v>
      </c>
      <c r="I456" s="130"/>
    </row>
    <row r="457" spans="1:9" ht="31.5" x14ac:dyDescent="0.25">
      <c r="A457" s="131" t="s">
        <v>200</v>
      </c>
      <c r="B457" s="132">
        <v>917</v>
      </c>
      <c r="C457" s="133">
        <v>1</v>
      </c>
      <c r="D457" s="133">
        <v>13</v>
      </c>
      <c r="E457" s="115" t="s">
        <v>547</v>
      </c>
      <c r="F457" s="116" t="s">
        <v>201</v>
      </c>
      <c r="G457" s="113">
        <v>15</v>
      </c>
      <c r="H457" s="113">
        <v>15</v>
      </c>
      <c r="I457" s="130"/>
    </row>
    <row r="458" spans="1:9" x14ac:dyDescent="0.25">
      <c r="A458" s="131" t="s">
        <v>719</v>
      </c>
      <c r="B458" s="132">
        <v>917</v>
      </c>
      <c r="C458" s="133">
        <v>2</v>
      </c>
      <c r="D458" s="133">
        <v>0</v>
      </c>
      <c r="E458" s="115" t="s">
        <v>193</v>
      </c>
      <c r="F458" s="116" t="s">
        <v>193</v>
      </c>
      <c r="G458" s="113">
        <v>754</v>
      </c>
      <c r="H458" s="113">
        <v>44</v>
      </c>
      <c r="I458" s="130"/>
    </row>
    <row r="459" spans="1:9" x14ac:dyDescent="0.25">
      <c r="A459" s="131" t="s">
        <v>691</v>
      </c>
      <c r="B459" s="132">
        <v>917</v>
      </c>
      <c r="C459" s="133">
        <v>2</v>
      </c>
      <c r="D459" s="133">
        <v>4</v>
      </c>
      <c r="E459" s="115" t="s">
        <v>193</v>
      </c>
      <c r="F459" s="116" t="s">
        <v>193</v>
      </c>
      <c r="G459" s="113">
        <v>754</v>
      </c>
      <c r="H459" s="113">
        <v>44</v>
      </c>
      <c r="I459" s="130"/>
    </row>
    <row r="460" spans="1:9" x14ac:dyDescent="0.25">
      <c r="A460" s="131" t="s">
        <v>654</v>
      </c>
      <c r="B460" s="132">
        <v>917</v>
      </c>
      <c r="C460" s="133">
        <v>2</v>
      </c>
      <c r="D460" s="133">
        <v>4</v>
      </c>
      <c r="E460" s="115" t="s">
        <v>655</v>
      </c>
      <c r="F460" s="116" t="s">
        <v>193</v>
      </c>
      <c r="G460" s="113">
        <v>754</v>
      </c>
      <c r="H460" s="113">
        <v>44</v>
      </c>
      <c r="I460" s="130"/>
    </row>
    <row r="461" spans="1:9" ht="31.5" x14ac:dyDescent="0.25">
      <c r="A461" s="131" t="s">
        <v>687</v>
      </c>
      <c r="B461" s="132">
        <v>917</v>
      </c>
      <c r="C461" s="133">
        <v>2</v>
      </c>
      <c r="D461" s="133">
        <v>4</v>
      </c>
      <c r="E461" s="115" t="s">
        <v>688</v>
      </c>
      <c r="F461" s="116" t="s">
        <v>193</v>
      </c>
      <c r="G461" s="113">
        <v>754</v>
      </c>
      <c r="H461" s="113">
        <v>44</v>
      </c>
      <c r="I461" s="130"/>
    </row>
    <row r="462" spans="1:9" ht="78.75" x14ac:dyDescent="0.25">
      <c r="A462" s="131" t="s">
        <v>689</v>
      </c>
      <c r="B462" s="132">
        <v>917</v>
      </c>
      <c r="C462" s="133">
        <v>2</v>
      </c>
      <c r="D462" s="133">
        <v>4</v>
      </c>
      <c r="E462" s="115" t="s">
        <v>690</v>
      </c>
      <c r="F462" s="116" t="s">
        <v>193</v>
      </c>
      <c r="G462" s="113">
        <v>754</v>
      </c>
      <c r="H462" s="113">
        <v>44</v>
      </c>
      <c r="I462" s="130"/>
    </row>
    <row r="463" spans="1:9" ht="31.5" x14ac:dyDescent="0.25">
      <c r="A463" s="131" t="s">
        <v>200</v>
      </c>
      <c r="B463" s="132">
        <v>917</v>
      </c>
      <c r="C463" s="133">
        <v>2</v>
      </c>
      <c r="D463" s="133">
        <v>4</v>
      </c>
      <c r="E463" s="115" t="s">
        <v>690</v>
      </c>
      <c r="F463" s="116" t="s">
        <v>201</v>
      </c>
      <c r="G463" s="113">
        <v>754</v>
      </c>
      <c r="H463" s="113">
        <v>44</v>
      </c>
      <c r="I463" s="130"/>
    </row>
    <row r="464" spans="1:9" x14ac:dyDescent="0.25">
      <c r="A464" s="131" t="s">
        <v>714</v>
      </c>
      <c r="B464" s="132">
        <v>917</v>
      </c>
      <c r="C464" s="133">
        <v>4</v>
      </c>
      <c r="D464" s="133">
        <v>0</v>
      </c>
      <c r="E464" s="115" t="s">
        <v>193</v>
      </c>
      <c r="F464" s="116" t="s">
        <v>193</v>
      </c>
      <c r="G464" s="113">
        <v>2332.8000000000002</v>
      </c>
      <c r="H464" s="113">
        <v>2332.8000000000002</v>
      </c>
      <c r="I464" s="130"/>
    </row>
    <row r="465" spans="1:9" x14ac:dyDescent="0.25">
      <c r="A465" s="131" t="s">
        <v>363</v>
      </c>
      <c r="B465" s="132">
        <v>917</v>
      </c>
      <c r="C465" s="133">
        <v>4</v>
      </c>
      <c r="D465" s="133">
        <v>5</v>
      </c>
      <c r="E465" s="115" t="s">
        <v>193</v>
      </c>
      <c r="F465" s="116" t="s">
        <v>193</v>
      </c>
      <c r="G465" s="113">
        <v>2282.8000000000002</v>
      </c>
      <c r="H465" s="113">
        <v>2282.8000000000002</v>
      </c>
      <c r="I465" s="130"/>
    </row>
    <row r="466" spans="1:9" ht="47.25" customHeight="1" x14ac:dyDescent="0.25">
      <c r="A466" s="131" t="s">
        <v>337</v>
      </c>
      <c r="B466" s="132">
        <v>917</v>
      </c>
      <c r="C466" s="133">
        <v>4</v>
      </c>
      <c r="D466" s="133">
        <v>5</v>
      </c>
      <c r="E466" s="115" t="s">
        <v>338</v>
      </c>
      <c r="F466" s="116" t="s">
        <v>193</v>
      </c>
      <c r="G466" s="113">
        <v>2282.8000000000002</v>
      </c>
      <c r="H466" s="113">
        <v>2282.8000000000002</v>
      </c>
      <c r="I466" s="130"/>
    </row>
    <row r="467" spans="1:9" ht="47.25" x14ac:dyDescent="0.25">
      <c r="A467" s="131" t="s">
        <v>352</v>
      </c>
      <c r="B467" s="132">
        <v>917</v>
      </c>
      <c r="C467" s="133">
        <v>4</v>
      </c>
      <c r="D467" s="133">
        <v>5</v>
      </c>
      <c r="E467" s="115" t="s">
        <v>353</v>
      </c>
      <c r="F467" s="116" t="s">
        <v>193</v>
      </c>
      <c r="G467" s="113">
        <v>2282.8000000000002</v>
      </c>
      <c r="H467" s="113">
        <v>2282.8000000000002</v>
      </c>
      <c r="I467" s="130"/>
    </row>
    <row r="468" spans="1:9" ht="31.5" x14ac:dyDescent="0.25">
      <c r="A468" s="131" t="s">
        <v>359</v>
      </c>
      <c r="B468" s="132">
        <v>917</v>
      </c>
      <c r="C468" s="133">
        <v>4</v>
      </c>
      <c r="D468" s="133">
        <v>5</v>
      </c>
      <c r="E468" s="115" t="s">
        <v>360</v>
      </c>
      <c r="F468" s="116" t="s">
        <v>193</v>
      </c>
      <c r="G468" s="113">
        <v>2282.8000000000002</v>
      </c>
      <c r="H468" s="113">
        <v>2282.8000000000002</v>
      </c>
      <c r="I468" s="130"/>
    </row>
    <row r="469" spans="1:9" ht="78.75" x14ac:dyDescent="0.25">
      <c r="A469" s="131" t="s">
        <v>361</v>
      </c>
      <c r="B469" s="132">
        <v>917</v>
      </c>
      <c r="C469" s="133">
        <v>4</v>
      </c>
      <c r="D469" s="133">
        <v>5</v>
      </c>
      <c r="E469" s="115" t="s">
        <v>362</v>
      </c>
      <c r="F469" s="116" t="s">
        <v>193</v>
      </c>
      <c r="G469" s="113">
        <v>2282.8000000000002</v>
      </c>
      <c r="H469" s="113">
        <v>2282.8000000000002</v>
      </c>
      <c r="I469" s="130"/>
    </row>
    <row r="470" spans="1:9" ht="31.5" x14ac:dyDescent="0.25">
      <c r="A470" s="131" t="s">
        <v>200</v>
      </c>
      <c r="B470" s="132">
        <v>917</v>
      </c>
      <c r="C470" s="133">
        <v>4</v>
      </c>
      <c r="D470" s="133">
        <v>5</v>
      </c>
      <c r="E470" s="115" t="s">
        <v>362</v>
      </c>
      <c r="F470" s="116" t="s">
        <v>201</v>
      </c>
      <c r="G470" s="113">
        <v>2282.8000000000002</v>
      </c>
      <c r="H470" s="113">
        <v>2282.8000000000002</v>
      </c>
      <c r="I470" s="130"/>
    </row>
    <row r="471" spans="1:9" ht="18.75" customHeight="1" x14ac:dyDescent="0.25">
      <c r="A471" s="131" t="s">
        <v>385</v>
      </c>
      <c r="B471" s="132">
        <v>917</v>
      </c>
      <c r="C471" s="133">
        <v>4</v>
      </c>
      <c r="D471" s="133">
        <v>12</v>
      </c>
      <c r="E471" s="115" t="s">
        <v>193</v>
      </c>
      <c r="F471" s="116" t="s">
        <v>193</v>
      </c>
      <c r="G471" s="113">
        <v>50</v>
      </c>
      <c r="H471" s="113">
        <v>50</v>
      </c>
      <c r="I471" s="130"/>
    </row>
    <row r="472" spans="1:9" ht="63" x14ac:dyDescent="0.25">
      <c r="A472" s="131" t="s">
        <v>553</v>
      </c>
      <c r="B472" s="132">
        <v>917</v>
      </c>
      <c r="C472" s="133">
        <v>4</v>
      </c>
      <c r="D472" s="133">
        <v>12</v>
      </c>
      <c r="E472" s="115" t="s">
        <v>554</v>
      </c>
      <c r="F472" s="116" t="s">
        <v>193</v>
      </c>
      <c r="G472" s="113">
        <v>50</v>
      </c>
      <c r="H472" s="113">
        <v>50</v>
      </c>
      <c r="I472" s="130"/>
    </row>
    <row r="473" spans="1:9" ht="31.5" x14ac:dyDescent="0.25">
      <c r="A473" s="131" t="s">
        <v>600</v>
      </c>
      <c r="B473" s="132">
        <v>917</v>
      </c>
      <c r="C473" s="133">
        <v>4</v>
      </c>
      <c r="D473" s="133">
        <v>12</v>
      </c>
      <c r="E473" s="115" t="s">
        <v>601</v>
      </c>
      <c r="F473" s="116" t="s">
        <v>193</v>
      </c>
      <c r="G473" s="113">
        <v>50</v>
      </c>
      <c r="H473" s="113">
        <v>50</v>
      </c>
      <c r="I473" s="130"/>
    </row>
    <row r="474" spans="1:9" ht="30.75" customHeight="1" x14ac:dyDescent="0.25">
      <c r="A474" s="131" t="s">
        <v>602</v>
      </c>
      <c r="B474" s="132">
        <v>917</v>
      </c>
      <c r="C474" s="133">
        <v>4</v>
      </c>
      <c r="D474" s="133">
        <v>12</v>
      </c>
      <c r="E474" s="115" t="s">
        <v>603</v>
      </c>
      <c r="F474" s="116" t="s">
        <v>193</v>
      </c>
      <c r="G474" s="113">
        <v>45</v>
      </c>
      <c r="H474" s="113">
        <v>45</v>
      </c>
      <c r="I474" s="130"/>
    </row>
    <row r="475" spans="1:9" ht="31.5" x14ac:dyDescent="0.25">
      <c r="A475" s="131" t="s">
        <v>604</v>
      </c>
      <c r="B475" s="132">
        <v>917</v>
      </c>
      <c r="C475" s="133">
        <v>4</v>
      </c>
      <c r="D475" s="133">
        <v>12</v>
      </c>
      <c r="E475" s="115" t="s">
        <v>605</v>
      </c>
      <c r="F475" s="116" t="s">
        <v>193</v>
      </c>
      <c r="G475" s="113">
        <v>20</v>
      </c>
      <c r="H475" s="113">
        <v>20</v>
      </c>
      <c r="I475" s="130"/>
    </row>
    <row r="476" spans="1:9" ht="31.5" x14ac:dyDescent="0.25">
      <c r="A476" s="131" t="s">
        <v>200</v>
      </c>
      <c r="B476" s="132">
        <v>917</v>
      </c>
      <c r="C476" s="133">
        <v>4</v>
      </c>
      <c r="D476" s="133">
        <v>12</v>
      </c>
      <c r="E476" s="115" t="s">
        <v>605</v>
      </c>
      <c r="F476" s="116" t="s">
        <v>201</v>
      </c>
      <c r="G476" s="113">
        <v>20</v>
      </c>
      <c r="H476" s="113">
        <v>20</v>
      </c>
      <c r="I476" s="130"/>
    </row>
    <row r="477" spans="1:9" ht="31.5" x14ac:dyDescent="0.25">
      <c r="A477" s="131" t="s">
        <v>606</v>
      </c>
      <c r="B477" s="132">
        <v>917</v>
      </c>
      <c r="C477" s="133">
        <v>4</v>
      </c>
      <c r="D477" s="133">
        <v>12</v>
      </c>
      <c r="E477" s="115" t="s">
        <v>607</v>
      </c>
      <c r="F477" s="116" t="s">
        <v>193</v>
      </c>
      <c r="G477" s="113">
        <v>25</v>
      </c>
      <c r="H477" s="113">
        <v>25</v>
      </c>
      <c r="I477" s="130"/>
    </row>
    <row r="478" spans="1:9" ht="31.5" x14ac:dyDescent="0.25">
      <c r="A478" s="131" t="s">
        <v>200</v>
      </c>
      <c r="B478" s="132">
        <v>917</v>
      </c>
      <c r="C478" s="133">
        <v>4</v>
      </c>
      <c r="D478" s="133">
        <v>12</v>
      </c>
      <c r="E478" s="115" t="s">
        <v>607</v>
      </c>
      <c r="F478" s="116" t="s">
        <v>201</v>
      </c>
      <c r="G478" s="113">
        <v>25</v>
      </c>
      <c r="H478" s="113">
        <v>25</v>
      </c>
      <c r="I478" s="130"/>
    </row>
    <row r="479" spans="1:9" ht="47.25" x14ac:dyDescent="0.25">
      <c r="A479" s="131" t="s">
        <v>608</v>
      </c>
      <c r="B479" s="132">
        <v>917</v>
      </c>
      <c r="C479" s="133">
        <v>4</v>
      </c>
      <c r="D479" s="133">
        <v>12</v>
      </c>
      <c r="E479" s="115" t="s">
        <v>609</v>
      </c>
      <c r="F479" s="116" t="s">
        <v>193</v>
      </c>
      <c r="G479" s="113">
        <v>5</v>
      </c>
      <c r="H479" s="113">
        <v>5</v>
      </c>
      <c r="I479" s="130"/>
    </row>
    <row r="480" spans="1:9" ht="31.5" x14ac:dyDescent="0.25">
      <c r="A480" s="131" t="s">
        <v>610</v>
      </c>
      <c r="B480" s="132">
        <v>917</v>
      </c>
      <c r="C480" s="133">
        <v>4</v>
      </c>
      <c r="D480" s="133">
        <v>12</v>
      </c>
      <c r="E480" s="115" t="s">
        <v>611</v>
      </c>
      <c r="F480" s="116" t="s">
        <v>193</v>
      </c>
      <c r="G480" s="113">
        <v>5</v>
      </c>
      <c r="H480" s="113">
        <v>5</v>
      </c>
      <c r="I480" s="130"/>
    </row>
    <row r="481" spans="1:9" ht="31.5" x14ac:dyDescent="0.25">
      <c r="A481" s="131" t="s">
        <v>200</v>
      </c>
      <c r="B481" s="132">
        <v>917</v>
      </c>
      <c r="C481" s="133">
        <v>4</v>
      </c>
      <c r="D481" s="133">
        <v>12</v>
      </c>
      <c r="E481" s="115" t="s">
        <v>611</v>
      </c>
      <c r="F481" s="116" t="s">
        <v>201</v>
      </c>
      <c r="G481" s="113">
        <v>5</v>
      </c>
      <c r="H481" s="113">
        <v>5</v>
      </c>
      <c r="I481" s="130"/>
    </row>
    <row r="482" spans="1:9" x14ac:dyDescent="0.25">
      <c r="A482" s="131" t="s">
        <v>705</v>
      </c>
      <c r="B482" s="132">
        <v>917</v>
      </c>
      <c r="C482" s="133">
        <v>7</v>
      </c>
      <c r="D482" s="133">
        <v>0</v>
      </c>
      <c r="E482" s="115" t="s">
        <v>193</v>
      </c>
      <c r="F482" s="116" t="s">
        <v>193</v>
      </c>
      <c r="G482" s="113">
        <v>347</v>
      </c>
      <c r="H482" s="113">
        <v>347</v>
      </c>
      <c r="I482" s="130"/>
    </row>
    <row r="483" spans="1:9" ht="31.5" x14ac:dyDescent="0.25">
      <c r="A483" s="131" t="s">
        <v>207</v>
      </c>
      <c r="B483" s="132">
        <v>917</v>
      </c>
      <c r="C483" s="133">
        <v>7</v>
      </c>
      <c r="D483" s="133">
        <v>5</v>
      </c>
      <c r="E483" s="115" t="s">
        <v>193</v>
      </c>
      <c r="F483" s="116" t="s">
        <v>193</v>
      </c>
      <c r="G483" s="113">
        <v>97</v>
      </c>
      <c r="H483" s="113">
        <v>97</v>
      </c>
      <c r="I483" s="130"/>
    </row>
    <row r="484" spans="1:9" ht="47.25" x14ac:dyDescent="0.25">
      <c r="A484" s="131" t="s">
        <v>459</v>
      </c>
      <c r="B484" s="132">
        <v>917</v>
      </c>
      <c r="C484" s="133">
        <v>7</v>
      </c>
      <c r="D484" s="133">
        <v>5</v>
      </c>
      <c r="E484" s="115" t="s">
        <v>460</v>
      </c>
      <c r="F484" s="116" t="s">
        <v>193</v>
      </c>
      <c r="G484" s="113">
        <v>97</v>
      </c>
      <c r="H484" s="113">
        <v>97</v>
      </c>
      <c r="I484" s="130"/>
    </row>
    <row r="485" spans="1:9" ht="31.5" x14ac:dyDescent="0.25">
      <c r="A485" s="131" t="s">
        <v>461</v>
      </c>
      <c r="B485" s="132">
        <v>917</v>
      </c>
      <c r="C485" s="133">
        <v>7</v>
      </c>
      <c r="D485" s="133">
        <v>5</v>
      </c>
      <c r="E485" s="115" t="s">
        <v>462</v>
      </c>
      <c r="F485" s="116" t="s">
        <v>193</v>
      </c>
      <c r="G485" s="113">
        <v>97</v>
      </c>
      <c r="H485" s="113">
        <v>97</v>
      </c>
      <c r="I485" s="130"/>
    </row>
    <row r="486" spans="1:9" ht="47.25" x14ac:dyDescent="0.25">
      <c r="A486" s="131" t="s">
        <v>463</v>
      </c>
      <c r="B486" s="132">
        <v>917</v>
      </c>
      <c r="C486" s="133">
        <v>7</v>
      </c>
      <c r="D486" s="133">
        <v>5</v>
      </c>
      <c r="E486" s="115" t="s">
        <v>464</v>
      </c>
      <c r="F486" s="116" t="s">
        <v>193</v>
      </c>
      <c r="G486" s="113">
        <v>97</v>
      </c>
      <c r="H486" s="113">
        <v>97</v>
      </c>
      <c r="I486" s="130"/>
    </row>
    <row r="487" spans="1:9" ht="47.25" x14ac:dyDescent="0.25">
      <c r="A487" s="131" t="s">
        <v>465</v>
      </c>
      <c r="B487" s="132">
        <v>917</v>
      </c>
      <c r="C487" s="133">
        <v>7</v>
      </c>
      <c r="D487" s="133">
        <v>5</v>
      </c>
      <c r="E487" s="115" t="s">
        <v>466</v>
      </c>
      <c r="F487" s="116" t="s">
        <v>193</v>
      </c>
      <c r="G487" s="113">
        <v>10</v>
      </c>
      <c r="H487" s="113">
        <v>10</v>
      </c>
      <c r="I487" s="130"/>
    </row>
    <row r="488" spans="1:9" ht="31.5" x14ac:dyDescent="0.25">
      <c r="A488" s="131" t="s">
        <v>200</v>
      </c>
      <c r="B488" s="132">
        <v>917</v>
      </c>
      <c r="C488" s="133">
        <v>7</v>
      </c>
      <c r="D488" s="133">
        <v>5</v>
      </c>
      <c r="E488" s="115" t="s">
        <v>466</v>
      </c>
      <c r="F488" s="116" t="s">
        <v>201</v>
      </c>
      <c r="G488" s="113">
        <v>10</v>
      </c>
      <c r="H488" s="113">
        <v>10</v>
      </c>
      <c r="I488" s="130"/>
    </row>
    <row r="489" spans="1:9" ht="47.25" x14ac:dyDescent="0.25">
      <c r="A489" s="131" t="s">
        <v>467</v>
      </c>
      <c r="B489" s="132">
        <v>917</v>
      </c>
      <c r="C489" s="133">
        <v>7</v>
      </c>
      <c r="D489" s="133">
        <v>5</v>
      </c>
      <c r="E489" s="115" t="s">
        <v>468</v>
      </c>
      <c r="F489" s="116" t="s">
        <v>193</v>
      </c>
      <c r="G489" s="113">
        <v>80</v>
      </c>
      <c r="H489" s="113">
        <v>80</v>
      </c>
      <c r="I489" s="130"/>
    </row>
    <row r="490" spans="1:9" ht="31.5" x14ac:dyDescent="0.25">
      <c r="A490" s="131" t="s">
        <v>200</v>
      </c>
      <c r="B490" s="132">
        <v>917</v>
      </c>
      <c r="C490" s="133">
        <v>7</v>
      </c>
      <c r="D490" s="133">
        <v>5</v>
      </c>
      <c r="E490" s="115" t="s">
        <v>468</v>
      </c>
      <c r="F490" s="116" t="s">
        <v>201</v>
      </c>
      <c r="G490" s="113">
        <v>80</v>
      </c>
      <c r="H490" s="113">
        <v>80</v>
      </c>
      <c r="I490" s="130"/>
    </row>
    <row r="491" spans="1:9" ht="63" x14ac:dyDescent="0.25">
      <c r="A491" s="131" t="s">
        <v>469</v>
      </c>
      <c r="B491" s="132">
        <v>917</v>
      </c>
      <c r="C491" s="133">
        <v>7</v>
      </c>
      <c r="D491" s="133">
        <v>5</v>
      </c>
      <c r="E491" s="115" t="s">
        <v>470</v>
      </c>
      <c r="F491" s="116" t="s">
        <v>193</v>
      </c>
      <c r="G491" s="113">
        <v>7</v>
      </c>
      <c r="H491" s="113">
        <v>7</v>
      </c>
      <c r="I491" s="130"/>
    </row>
    <row r="492" spans="1:9" ht="31.5" x14ac:dyDescent="0.25">
      <c r="A492" s="131" t="s">
        <v>200</v>
      </c>
      <c r="B492" s="132">
        <v>917</v>
      </c>
      <c r="C492" s="133">
        <v>7</v>
      </c>
      <c r="D492" s="133">
        <v>5</v>
      </c>
      <c r="E492" s="115" t="s">
        <v>470</v>
      </c>
      <c r="F492" s="116" t="s">
        <v>201</v>
      </c>
      <c r="G492" s="113">
        <v>7</v>
      </c>
      <c r="H492" s="113">
        <v>7</v>
      </c>
      <c r="I492" s="130"/>
    </row>
    <row r="493" spans="1:9" x14ac:dyDescent="0.25">
      <c r="A493" s="131" t="s">
        <v>291</v>
      </c>
      <c r="B493" s="132">
        <v>917</v>
      </c>
      <c r="C493" s="133">
        <v>7</v>
      </c>
      <c r="D493" s="133">
        <v>7</v>
      </c>
      <c r="E493" s="115" t="s">
        <v>193</v>
      </c>
      <c r="F493" s="116" t="s">
        <v>193</v>
      </c>
      <c r="G493" s="113">
        <v>250</v>
      </c>
      <c r="H493" s="113">
        <v>250</v>
      </c>
      <c r="I493" s="130"/>
    </row>
    <row r="494" spans="1:9" ht="45.75" customHeight="1" x14ac:dyDescent="0.25">
      <c r="A494" s="131" t="s">
        <v>553</v>
      </c>
      <c r="B494" s="132">
        <v>917</v>
      </c>
      <c r="C494" s="133">
        <v>7</v>
      </c>
      <c r="D494" s="133">
        <v>7</v>
      </c>
      <c r="E494" s="115" t="s">
        <v>554</v>
      </c>
      <c r="F494" s="116" t="s">
        <v>193</v>
      </c>
      <c r="G494" s="113">
        <v>250</v>
      </c>
      <c r="H494" s="113">
        <v>250</v>
      </c>
      <c r="I494" s="130"/>
    </row>
    <row r="495" spans="1:9" ht="47.25" x14ac:dyDescent="0.25">
      <c r="A495" s="131" t="s">
        <v>555</v>
      </c>
      <c r="B495" s="132">
        <v>917</v>
      </c>
      <c r="C495" s="133">
        <v>7</v>
      </c>
      <c r="D495" s="133">
        <v>7</v>
      </c>
      <c r="E495" s="115" t="s">
        <v>556</v>
      </c>
      <c r="F495" s="116" t="s">
        <v>193</v>
      </c>
      <c r="G495" s="113">
        <v>166</v>
      </c>
      <c r="H495" s="113">
        <v>166</v>
      </c>
      <c r="I495" s="130"/>
    </row>
    <row r="496" spans="1:9" ht="47.25" customHeight="1" x14ac:dyDescent="0.25">
      <c r="A496" s="131" t="s">
        <v>557</v>
      </c>
      <c r="B496" s="132">
        <v>917</v>
      </c>
      <c r="C496" s="133">
        <v>7</v>
      </c>
      <c r="D496" s="133">
        <v>7</v>
      </c>
      <c r="E496" s="115" t="s">
        <v>558</v>
      </c>
      <c r="F496" s="116" t="s">
        <v>193</v>
      </c>
      <c r="G496" s="113">
        <v>166</v>
      </c>
      <c r="H496" s="113">
        <v>166</v>
      </c>
      <c r="I496" s="130"/>
    </row>
    <row r="497" spans="1:9" ht="63" x14ac:dyDescent="0.25">
      <c r="A497" s="131" t="s">
        <v>559</v>
      </c>
      <c r="B497" s="132">
        <v>917</v>
      </c>
      <c r="C497" s="133">
        <v>7</v>
      </c>
      <c r="D497" s="133">
        <v>7</v>
      </c>
      <c r="E497" s="115" t="s">
        <v>560</v>
      </c>
      <c r="F497" s="116" t="s">
        <v>193</v>
      </c>
      <c r="G497" s="113">
        <v>146</v>
      </c>
      <c r="H497" s="113">
        <v>146</v>
      </c>
      <c r="I497" s="130"/>
    </row>
    <row r="498" spans="1:9" ht="31.5" x14ac:dyDescent="0.25">
      <c r="A498" s="131" t="s">
        <v>200</v>
      </c>
      <c r="B498" s="132">
        <v>917</v>
      </c>
      <c r="C498" s="133">
        <v>7</v>
      </c>
      <c r="D498" s="133">
        <v>7</v>
      </c>
      <c r="E498" s="115" t="s">
        <v>560</v>
      </c>
      <c r="F498" s="116" t="s">
        <v>201</v>
      </c>
      <c r="G498" s="113">
        <v>146</v>
      </c>
      <c r="H498" s="113">
        <v>146</v>
      </c>
      <c r="I498" s="130"/>
    </row>
    <row r="499" spans="1:9" ht="47.25" x14ac:dyDescent="0.25">
      <c r="A499" s="131" t="s">
        <v>561</v>
      </c>
      <c r="B499" s="132">
        <v>917</v>
      </c>
      <c r="C499" s="133">
        <v>7</v>
      </c>
      <c r="D499" s="133">
        <v>7</v>
      </c>
      <c r="E499" s="115" t="s">
        <v>562</v>
      </c>
      <c r="F499" s="116" t="s">
        <v>193</v>
      </c>
      <c r="G499" s="113">
        <v>20</v>
      </c>
      <c r="H499" s="113">
        <v>20</v>
      </c>
      <c r="I499" s="130"/>
    </row>
    <row r="500" spans="1:9" ht="31.5" x14ac:dyDescent="0.25">
      <c r="A500" s="131" t="s">
        <v>200</v>
      </c>
      <c r="B500" s="132">
        <v>917</v>
      </c>
      <c r="C500" s="133">
        <v>7</v>
      </c>
      <c r="D500" s="133">
        <v>7</v>
      </c>
      <c r="E500" s="115" t="s">
        <v>562</v>
      </c>
      <c r="F500" s="116" t="s">
        <v>201</v>
      </c>
      <c r="G500" s="113">
        <v>20</v>
      </c>
      <c r="H500" s="113">
        <v>20</v>
      </c>
      <c r="I500" s="130"/>
    </row>
    <row r="501" spans="1:9" ht="63" x14ac:dyDescent="0.25">
      <c r="A501" s="131" t="s">
        <v>592</v>
      </c>
      <c r="B501" s="132">
        <v>917</v>
      </c>
      <c r="C501" s="133">
        <v>7</v>
      </c>
      <c r="D501" s="133">
        <v>7</v>
      </c>
      <c r="E501" s="115" t="s">
        <v>593</v>
      </c>
      <c r="F501" s="116" t="s">
        <v>193</v>
      </c>
      <c r="G501" s="113">
        <v>84</v>
      </c>
      <c r="H501" s="113">
        <v>84</v>
      </c>
      <c r="I501" s="130"/>
    </row>
    <row r="502" spans="1:9" ht="47.25" customHeight="1" x14ac:dyDescent="0.25">
      <c r="A502" s="131" t="s">
        <v>594</v>
      </c>
      <c r="B502" s="132">
        <v>917</v>
      </c>
      <c r="C502" s="133">
        <v>7</v>
      </c>
      <c r="D502" s="133">
        <v>7</v>
      </c>
      <c r="E502" s="115" t="s">
        <v>595</v>
      </c>
      <c r="F502" s="116" t="s">
        <v>193</v>
      </c>
      <c r="G502" s="113">
        <v>84</v>
      </c>
      <c r="H502" s="113">
        <v>84</v>
      </c>
      <c r="I502" s="130"/>
    </row>
    <row r="503" spans="1:9" ht="31.5" x14ac:dyDescent="0.25">
      <c r="A503" s="131" t="s">
        <v>596</v>
      </c>
      <c r="B503" s="132">
        <v>917</v>
      </c>
      <c r="C503" s="133">
        <v>7</v>
      </c>
      <c r="D503" s="133">
        <v>7</v>
      </c>
      <c r="E503" s="115" t="s">
        <v>597</v>
      </c>
      <c r="F503" s="116" t="s">
        <v>193</v>
      </c>
      <c r="G503" s="113">
        <v>54</v>
      </c>
      <c r="H503" s="113">
        <v>54</v>
      </c>
      <c r="I503" s="130"/>
    </row>
    <row r="504" spans="1:9" ht="31.5" x14ac:dyDescent="0.25">
      <c r="A504" s="131" t="s">
        <v>200</v>
      </c>
      <c r="B504" s="132">
        <v>917</v>
      </c>
      <c r="C504" s="133">
        <v>7</v>
      </c>
      <c r="D504" s="133">
        <v>7</v>
      </c>
      <c r="E504" s="115" t="s">
        <v>597</v>
      </c>
      <c r="F504" s="116" t="s">
        <v>201</v>
      </c>
      <c r="G504" s="113">
        <v>54</v>
      </c>
      <c r="H504" s="113">
        <v>54</v>
      </c>
      <c r="I504" s="130"/>
    </row>
    <row r="505" spans="1:9" ht="31.5" x14ac:dyDescent="0.25">
      <c r="A505" s="131" t="s">
        <v>598</v>
      </c>
      <c r="B505" s="132">
        <v>917</v>
      </c>
      <c r="C505" s="133">
        <v>7</v>
      </c>
      <c r="D505" s="133">
        <v>7</v>
      </c>
      <c r="E505" s="115" t="s">
        <v>599</v>
      </c>
      <c r="F505" s="116" t="s">
        <v>193</v>
      </c>
      <c r="G505" s="113">
        <v>30</v>
      </c>
      <c r="H505" s="113">
        <v>30</v>
      </c>
      <c r="I505" s="130"/>
    </row>
    <row r="506" spans="1:9" ht="31.5" x14ac:dyDescent="0.25">
      <c r="A506" s="131" t="s">
        <v>200</v>
      </c>
      <c r="B506" s="132">
        <v>917</v>
      </c>
      <c r="C506" s="133">
        <v>7</v>
      </c>
      <c r="D506" s="133">
        <v>7</v>
      </c>
      <c r="E506" s="115" t="s">
        <v>599</v>
      </c>
      <c r="F506" s="116" t="s">
        <v>201</v>
      </c>
      <c r="G506" s="113">
        <v>30</v>
      </c>
      <c r="H506" s="113">
        <v>30</v>
      </c>
      <c r="I506" s="130"/>
    </row>
    <row r="507" spans="1:9" x14ac:dyDescent="0.25">
      <c r="A507" s="131" t="s">
        <v>720</v>
      </c>
      <c r="B507" s="132">
        <v>917</v>
      </c>
      <c r="C507" s="133">
        <v>9</v>
      </c>
      <c r="D507" s="133">
        <v>0</v>
      </c>
      <c r="E507" s="115" t="s">
        <v>193</v>
      </c>
      <c r="F507" s="116" t="s">
        <v>193</v>
      </c>
      <c r="G507" s="113">
        <v>99</v>
      </c>
      <c r="H507" s="113">
        <v>169</v>
      </c>
      <c r="I507" s="130"/>
    </row>
    <row r="508" spans="1:9" x14ac:dyDescent="0.25">
      <c r="A508" s="131" t="s">
        <v>618</v>
      </c>
      <c r="B508" s="132">
        <v>917</v>
      </c>
      <c r="C508" s="133">
        <v>9</v>
      </c>
      <c r="D508" s="133">
        <v>9</v>
      </c>
      <c r="E508" s="115" t="s">
        <v>193</v>
      </c>
      <c r="F508" s="116" t="s">
        <v>193</v>
      </c>
      <c r="G508" s="113">
        <v>99</v>
      </c>
      <c r="H508" s="113">
        <v>169</v>
      </c>
      <c r="I508" s="130"/>
    </row>
    <row r="509" spans="1:9" ht="47.25" x14ac:dyDescent="0.25">
      <c r="A509" s="131" t="s">
        <v>612</v>
      </c>
      <c r="B509" s="132">
        <v>917</v>
      </c>
      <c r="C509" s="133">
        <v>9</v>
      </c>
      <c r="D509" s="133">
        <v>9</v>
      </c>
      <c r="E509" s="115" t="s">
        <v>613</v>
      </c>
      <c r="F509" s="116" t="s">
        <v>193</v>
      </c>
      <c r="G509" s="113">
        <v>99</v>
      </c>
      <c r="H509" s="113">
        <v>169</v>
      </c>
      <c r="I509" s="130"/>
    </row>
    <row r="510" spans="1:9" ht="47.25" x14ac:dyDescent="0.25">
      <c r="A510" s="131" t="s">
        <v>614</v>
      </c>
      <c r="B510" s="132">
        <v>917</v>
      </c>
      <c r="C510" s="133">
        <v>9</v>
      </c>
      <c r="D510" s="133">
        <v>9</v>
      </c>
      <c r="E510" s="115" t="s">
        <v>615</v>
      </c>
      <c r="F510" s="116" t="s">
        <v>193</v>
      </c>
      <c r="G510" s="113">
        <v>99</v>
      </c>
      <c r="H510" s="113">
        <v>169</v>
      </c>
      <c r="I510" s="130"/>
    </row>
    <row r="511" spans="1:9" ht="63" x14ac:dyDescent="0.25">
      <c r="A511" s="131" t="s">
        <v>616</v>
      </c>
      <c r="B511" s="132">
        <v>917</v>
      </c>
      <c r="C511" s="133">
        <v>9</v>
      </c>
      <c r="D511" s="133">
        <v>9</v>
      </c>
      <c r="E511" s="115" t="s">
        <v>617</v>
      </c>
      <c r="F511" s="116" t="s">
        <v>193</v>
      </c>
      <c r="G511" s="113">
        <v>69</v>
      </c>
      <c r="H511" s="113">
        <v>69</v>
      </c>
      <c r="I511" s="130"/>
    </row>
    <row r="512" spans="1:9" ht="19.5" customHeight="1" x14ac:dyDescent="0.25">
      <c r="A512" s="131" t="s">
        <v>245</v>
      </c>
      <c r="B512" s="132">
        <v>917</v>
      </c>
      <c r="C512" s="133">
        <v>9</v>
      </c>
      <c r="D512" s="133">
        <v>9</v>
      </c>
      <c r="E512" s="115" t="s">
        <v>617</v>
      </c>
      <c r="F512" s="116" t="s">
        <v>246</v>
      </c>
      <c r="G512" s="113">
        <v>69</v>
      </c>
      <c r="H512" s="113">
        <v>69</v>
      </c>
      <c r="I512" s="130"/>
    </row>
    <row r="513" spans="1:9" ht="47.25" x14ac:dyDescent="0.25">
      <c r="A513" s="131" t="s">
        <v>619</v>
      </c>
      <c r="B513" s="132">
        <v>917</v>
      </c>
      <c r="C513" s="133">
        <v>9</v>
      </c>
      <c r="D513" s="133">
        <v>9</v>
      </c>
      <c r="E513" s="115" t="s">
        <v>620</v>
      </c>
      <c r="F513" s="116" t="s">
        <v>193</v>
      </c>
      <c r="G513" s="113">
        <v>30</v>
      </c>
      <c r="H513" s="113">
        <v>30</v>
      </c>
      <c r="I513" s="130"/>
    </row>
    <row r="514" spans="1:9" ht="31.5" x14ac:dyDescent="0.25">
      <c r="A514" s="131" t="s">
        <v>200</v>
      </c>
      <c r="B514" s="132">
        <v>917</v>
      </c>
      <c r="C514" s="133">
        <v>9</v>
      </c>
      <c r="D514" s="133">
        <v>9</v>
      </c>
      <c r="E514" s="115" t="s">
        <v>620</v>
      </c>
      <c r="F514" s="116" t="s">
        <v>201</v>
      </c>
      <c r="G514" s="113">
        <v>30</v>
      </c>
      <c r="H514" s="113">
        <v>30</v>
      </c>
      <c r="I514" s="130"/>
    </row>
    <row r="515" spans="1:9" ht="31.5" x14ac:dyDescent="0.25">
      <c r="A515" s="131" t="s">
        <v>621</v>
      </c>
      <c r="B515" s="132">
        <v>917</v>
      </c>
      <c r="C515" s="133">
        <v>9</v>
      </c>
      <c r="D515" s="133">
        <v>9</v>
      </c>
      <c r="E515" s="115" t="s">
        <v>622</v>
      </c>
      <c r="F515" s="116" t="s">
        <v>193</v>
      </c>
      <c r="G515" s="113">
        <v>0</v>
      </c>
      <c r="H515" s="113">
        <v>70</v>
      </c>
      <c r="I515" s="130"/>
    </row>
    <row r="516" spans="1:9" ht="31.5" x14ac:dyDescent="0.25">
      <c r="A516" s="131" t="s">
        <v>200</v>
      </c>
      <c r="B516" s="132">
        <v>917</v>
      </c>
      <c r="C516" s="133">
        <v>9</v>
      </c>
      <c r="D516" s="133">
        <v>9</v>
      </c>
      <c r="E516" s="115" t="s">
        <v>622</v>
      </c>
      <c r="F516" s="116" t="s">
        <v>201</v>
      </c>
      <c r="G516" s="113">
        <v>0</v>
      </c>
      <c r="H516" s="113">
        <v>70</v>
      </c>
      <c r="I516" s="130"/>
    </row>
    <row r="517" spans="1:9" x14ac:dyDescent="0.25">
      <c r="A517" s="131" t="s">
        <v>708</v>
      </c>
      <c r="B517" s="132">
        <v>917</v>
      </c>
      <c r="C517" s="133">
        <v>10</v>
      </c>
      <c r="D517" s="133">
        <v>0</v>
      </c>
      <c r="E517" s="115" t="s">
        <v>193</v>
      </c>
      <c r="F517" s="116" t="s">
        <v>193</v>
      </c>
      <c r="G517" s="113">
        <v>8192.6</v>
      </c>
      <c r="H517" s="113">
        <v>8490.1</v>
      </c>
      <c r="I517" s="130"/>
    </row>
    <row r="518" spans="1:9" x14ac:dyDescent="0.25">
      <c r="A518" s="131" t="s">
        <v>475</v>
      </c>
      <c r="B518" s="132">
        <v>917</v>
      </c>
      <c r="C518" s="133">
        <v>10</v>
      </c>
      <c r="D518" s="133">
        <v>1</v>
      </c>
      <c r="E518" s="115" t="s">
        <v>193</v>
      </c>
      <c r="F518" s="116" t="s">
        <v>193</v>
      </c>
      <c r="G518" s="113">
        <v>7464.6</v>
      </c>
      <c r="H518" s="113">
        <v>7763.1</v>
      </c>
      <c r="I518" s="130"/>
    </row>
    <row r="519" spans="1:9" ht="47.25" x14ac:dyDescent="0.25">
      <c r="A519" s="131" t="s">
        <v>459</v>
      </c>
      <c r="B519" s="132">
        <v>917</v>
      </c>
      <c r="C519" s="133">
        <v>10</v>
      </c>
      <c r="D519" s="133">
        <v>1</v>
      </c>
      <c r="E519" s="115" t="s">
        <v>460</v>
      </c>
      <c r="F519" s="116" t="s">
        <v>193</v>
      </c>
      <c r="G519" s="113">
        <v>7464.6</v>
      </c>
      <c r="H519" s="113">
        <v>7763.1</v>
      </c>
      <c r="I519" s="130"/>
    </row>
    <row r="520" spans="1:9" ht="31.5" x14ac:dyDescent="0.25">
      <c r="A520" s="131" t="s">
        <v>461</v>
      </c>
      <c r="B520" s="132">
        <v>917</v>
      </c>
      <c r="C520" s="133">
        <v>10</v>
      </c>
      <c r="D520" s="133">
        <v>1</v>
      </c>
      <c r="E520" s="115" t="s">
        <v>462</v>
      </c>
      <c r="F520" s="116" t="s">
        <v>193</v>
      </c>
      <c r="G520" s="113">
        <v>7464.6</v>
      </c>
      <c r="H520" s="113">
        <v>7763.1</v>
      </c>
      <c r="I520" s="130"/>
    </row>
    <row r="521" spans="1:9" ht="31.5" x14ac:dyDescent="0.25">
      <c r="A521" s="131" t="s">
        <v>471</v>
      </c>
      <c r="B521" s="132">
        <v>917</v>
      </c>
      <c r="C521" s="133">
        <v>10</v>
      </c>
      <c r="D521" s="133">
        <v>1</v>
      </c>
      <c r="E521" s="115" t="s">
        <v>472</v>
      </c>
      <c r="F521" s="116" t="s">
        <v>193</v>
      </c>
      <c r="G521" s="113">
        <v>7464.6</v>
      </c>
      <c r="H521" s="113">
        <v>7763.1</v>
      </c>
      <c r="I521" s="130"/>
    </row>
    <row r="522" spans="1:9" ht="110.25" customHeight="1" x14ac:dyDescent="0.25">
      <c r="A522" s="131" t="s">
        <v>473</v>
      </c>
      <c r="B522" s="132">
        <v>917</v>
      </c>
      <c r="C522" s="133">
        <v>10</v>
      </c>
      <c r="D522" s="133">
        <v>1</v>
      </c>
      <c r="E522" s="115" t="s">
        <v>474</v>
      </c>
      <c r="F522" s="116" t="s">
        <v>193</v>
      </c>
      <c r="G522" s="113">
        <v>7464.6</v>
      </c>
      <c r="H522" s="113">
        <v>7763.1</v>
      </c>
      <c r="I522" s="130"/>
    </row>
    <row r="523" spans="1:9" ht="18.75" customHeight="1" x14ac:dyDescent="0.25">
      <c r="A523" s="131" t="s">
        <v>245</v>
      </c>
      <c r="B523" s="132">
        <v>917</v>
      </c>
      <c r="C523" s="133">
        <v>10</v>
      </c>
      <c r="D523" s="133">
        <v>1</v>
      </c>
      <c r="E523" s="115" t="s">
        <v>474</v>
      </c>
      <c r="F523" s="116" t="s">
        <v>246</v>
      </c>
      <c r="G523" s="113">
        <v>7464.6</v>
      </c>
      <c r="H523" s="113">
        <v>7763.1</v>
      </c>
      <c r="I523" s="130"/>
    </row>
    <row r="524" spans="1:9" x14ac:dyDescent="0.25">
      <c r="A524" s="131" t="s">
        <v>384</v>
      </c>
      <c r="B524" s="132">
        <v>917</v>
      </c>
      <c r="C524" s="133">
        <v>10</v>
      </c>
      <c r="D524" s="133">
        <v>3</v>
      </c>
      <c r="E524" s="115" t="s">
        <v>193</v>
      </c>
      <c r="F524" s="116" t="s">
        <v>193</v>
      </c>
      <c r="G524" s="113">
        <v>528</v>
      </c>
      <c r="H524" s="113">
        <v>527</v>
      </c>
      <c r="I524" s="130"/>
    </row>
    <row r="525" spans="1:9" ht="63" x14ac:dyDescent="0.25">
      <c r="A525" s="131" t="s">
        <v>553</v>
      </c>
      <c r="B525" s="132">
        <v>917</v>
      </c>
      <c r="C525" s="133">
        <v>10</v>
      </c>
      <c r="D525" s="133">
        <v>3</v>
      </c>
      <c r="E525" s="115" t="s">
        <v>554</v>
      </c>
      <c r="F525" s="116" t="s">
        <v>193</v>
      </c>
      <c r="G525" s="113">
        <v>528</v>
      </c>
      <c r="H525" s="113">
        <v>527</v>
      </c>
      <c r="I525" s="130"/>
    </row>
    <row r="526" spans="1:9" ht="17.25" customHeight="1" x14ac:dyDescent="0.25">
      <c r="A526" s="131" t="s">
        <v>584</v>
      </c>
      <c r="B526" s="132">
        <v>917</v>
      </c>
      <c r="C526" s="133">
        <v>10</v>
      </c>
      <c r="D526" s="133">
        <v>3</v>
      </c>
      <c r="E526" s="115" t="s">
        <v>585</v>
      </c>
      <c r="F526" s="116" t="s">
        <v>193</v>
      </c>
      <c r="G526" s="113">
        <v>528</v>
      </c>
      <c r="H526" s="113">
        <v>527</v>
      </c>
      <c r="I526" s="130"/>
    </row>
    <row r="527" spans="1:9" ht="47.25" x14ac:dyDescent="0.25">
      <c r="A527" s="131" t="s">
        <v>586</v>
      </c>
      <c r="B527" s="132">
        <v>917</v>
      </c>
      <c r="C527" s="133">
        <v>10</v>
      </c>
      <c r="D527" s="133">
        <v>3</v>
      </c>
      <c r="E527" s="115" t="s">
        <v>587</v>
      </c>
      <c r="F527" s="116" t="s">
        <v>193</v>
      </c>
      <c r="G527" s="113">
        <v>528</v>
      </c>
      <c r="H527" s="113">
        <v>527</v>
      </c>
      <c r="I527" s="130"/>
    </row>
    <row r="528" spans="1:9" ht="63" x14ac:dyDescent="0.25">
      <c r="A528" s="131" t="s">
        <v>588</v>
      </c>
      <c r="B528" s="132">
        <v>917</v>
      </c>
      <c r="C528" s="133">
        <v>10</v>
      </c>
      <c r="D528" s="133">
        <v>3</v>
      </c>
      <c r="E528" s="115" t="s">
        <v>589</v>
      </c>
      <c r="F528" s="116" t="s">
        <v>193</v>
      </c>
      <c r="G528" s="113">
        <v>16</v>
      </c>
      <c r="H528" s="113">
        <v>15</v>
      </c>
      <c r="I528" s="130"/>
    </row>
    <row r="529" spans="1:9" ht="18.75" customHeight="1" x14ac:dyDescent="0.25">
      <c r="A529" s="131" t="s">
        <v>245</v>
      </c>
      <c r="B529" s="132">
        <v>917</v>
      </c>
      <c r="C529" s="133">
        <v>10</v>
      </c>
      <c r="D529" s="133">
        <v>3</v>
      </c>
      <c r="E529" s="115" t="s">
        <v>589</v>
      </c>
      <c r="F529" s="116" t="s">
        <v>246</v>
      </c>
      <c r="G529" s="113">
        <v>16</v>
      </c>
      <c r="H529" s="113">
        <v>15</v>
      </c>
      <c r="I529" s="130"/>
    </row>
    <row r="530" spans="1:9" ht="31.5" x14ac:dyDescent="0.25">
      <c r="A530" s="131" t="s">
        <v>590</v>
      </c>
      <c r="B530" s="132">
        <v>917</v>
      </c>
      <c r="C530" s="133">
        <v>10</v>
      </c>
      <c r="D530" s="133">
        <v>3</v>
      </c>
      <c r="E530" s="115" t="s">
        <v>591</v>
      </c>
      <c r="F530" s="116" t="s">
        <v>193</v>
      </c>
      <c r="G530" s="113">
        <v>512</v>
      </c>
      <c r="H530" s="113">
        <v>512</v>
      </c>
      <c r="I530" s="130"/>
    </row>
    <row r="531" spans="1:9" ht="19.5" customHeight="1" x14ac:dyDescent="0.25">
      <c r="A531" s="131" t="s">
        <v>245</v>
      </c>
      <c r="B531" s="132">
        <v>917</v>
      </c>
      <c r="C531" s="133">
        <v>10</v>
      </c>
      <c r="D531" s="133">
        <v>3</v>
      </c>
      <c r="E531" s="115" t="s">
        <v>591</v>
      </c>
      <c r="F531" s="116" t="s">
        <v>246</v>
      </c>
      <c r="G531" s="113">
        <v>512</v>
      </c>
      <c r="H531" s="113">
        <v>512</v>
      </c>
      <c r="I531" s="130"/>
    </row>
    <row r="532" spans="1:9" x14ac:dyDescent="0.25">
      <c r="A532" s="131" t="s">
        <v>635</v>
      </c>
      <c r="B532" s="132">
        <v>917</v>
      </c>
      <c r="C532" s="133">
        <v>10</v>
      </c>
      <c r="D532" s="133">
        <v>6</v>
      </c>
      <c r="E532" s="115" t="s">
        <v>193</v>
      </c>
      <c r="F532" s="116" t="s">
        <v>193</v>
      </c>
      <c r="G532" s="113">
        <v>200</v>
      </c>
      <c r="H532" s="113">
        <v>200</v>
      </c>
      <c r="I532" s="130"/>
    </row>
    <row r="533" spans="1:9" ht="47.25" x14ac:dyDescent="0.25">
      <c r="A533" s="131" t="s">
        <v>623</v>
      </c>
      <c r="B533" s="132">
        <v>917</v>
      </c>
      <c r="C533" s="133">
        <v>10</v>
      </c>
      <c r="D533" s="133">
        <v>6</v>
      </c>
      <c r="E533" s="115" t="s">
        <v>624</v>
      </c>
      <c r="F533" s="116" t="s">
        <v>193</v>
      </c>
      <c r="G533" s="113">
        <v>200</v>
      </c>
      <c r="H533" s="113">
        <v>200</v>
      </c>
      <c r="I533" s="130"/>
    </row>
    <row r="534" spans="1:9" ht="63" x14ac:dyDescent="0.25">
      <c r="A534" s="131" t="s">
        <v>625</v>
      </c>
      <c r="B534" s="132">
        <v>917</v>
      </c>
      <c r="C534" s="133">
        <v>10</v>
      </c>
      <c r="D534" s="133">
        <v>6</v>
      </c>
      <c r="E534" s="115" t="s">
        <v>626</v>
      </c>
      <c r="F534" s="116" t="s">
        <v>193</v>
      </c>
      <c r="G534" s="113">
        <v>5</v>
      </c>
      <c r="H534" s="113">
        <v>5</v>
      </c>
      <c r="I534" s="130"/>
    </row>
    <row r="535" spans="1:9" ht="78.75" customHeight="1" x14ac:dyDescent="0.25">
      <c r="A535" s="131" t="s">
        <v>631</v>
      </c>
      <c r="B535" s="132">
        <v>917</v>
      </c>
      <c r="C535" s="133">
        <v>10</v>
      </c>
      <c r="D535" s="133">
        <v>6</v>
      </c>
      <c r="E535" s="115" t="s">
        <v>632</v>
      </c>
      <c r="F535" s="116" t="s">
        <v>193</v>
      </c>
      <c r="G535" s="113">
        <v>5</v>
      </c>
      <c r="H535" s="113">
        <v>5</v>
      </c>
      <c r="I535" s="130"/>
    </row>
    <row r="536" spans="1:9" ht="31.5" x14ac:dyDescent="0.25">
      <c r="A536" s="131" t="s">
        <v>633</v>
      </c>
      <c r="B536" s="132">
        <v>917</v>
      </c>
      <c r="C536" s="133">
        <v>10</v>
      </c>
      <c r="D536" s="133">
        <v>6</v>
      </c>
      <c r="E536" s="115" t="s">
        <v>634</v>
      </c>
      <c r="F536" s="116" t="s">
        <v>193</v>
      </c>
      <c r="G536" s="113">
        <v>5</v>
      </c>
      <c r="H536" s="113">
        <v>5</v>
      </c>
      <c r="I536" s="130"/>
    </row>
    <row r="537" spans="1:9" ht="31.5" x14ac:dyDescent="0.25">
      <c r="A537" s="131" t="s">
        <v>200</v>
      </c>
      <c r="B537" s="132">
        <v>917</v>
      </c>
      <c r="C537" s="133">
        <v>10</v>
      </c>
      <c r="D537" s="133">
        <v>6</v>
      </c>
      <c r="E537" s="115" t="s">
        <v>634</v>
      </c>
      <c r="F537" s="116" t="s">
        <v>201</v>
      </c>
      <c r="G537" s="113">
        <v>5</v>
      </c>
      <c r="H537" s="113">
        <v>5</v>
      </c>
      <c r="I537" s="130"/>
    </row>
    <row r="538" spans="1:9" ht="47.25" customHeight="1" x14ac:dyDescent="0.25">
      <c r="A538" s="131" t="s">
        <v>636</v>
      </c>
      <c r="B538" s="132">
        <v>917</v>
      </c>
      <c r="C538" s="133">
        <v>10</v>
      </c>
      <c r="D538" s="133">
        <v>6</v>
      </c>
      <c r="E538" s="115" t="s">
        <v>637</v>
      </c>
      <c r="F538" s="116" t="s">
        <v>193</v>
      </c>
      <c r="G538" s="113">
        <v>195</v>
      </c>
      <c r="H538" s="113">
        <v>195</v>
      </c>
      <c r="I538" s="130"/>
    </row>
    <row r="539" spans="1:9" ht="47.25" x14ac:dyDescent="0.25">
      <c r="A539" s="131" t="s">
        <v>638</v>
      </c>
      <c r="B539" s="132">
        <v>917</v>
      </c>
      <c r="C539" s="133">
        <v>10</v>
      </c>
      <c r="D539" s="133">
        <v>6</v>
      </c>
      <c r="E539" s="115" t="s">
        <v>639</v>
      </c>
      <c r="F539" s="116" t="s">
        <v>193</v>
      </c>
      <c r="G539" s="113">
        <v>195</v>
      </c>
      <c r="H539" s="113">
        <v>195</v>
      </c>
      <c r="I539" s="130"/>
    </row>
    <row r="540" spans="1:9" ht="31.5" x14ac:dyDescent="0.25">
      <c r="A540" s="131" t="s">
        <v>640</v>
      </c>
      <c r="B540" s="132">
        <v>917</v>
      </c>
      <c r="C540" s="133">
        <v>10</v>
      </c>
      <c r="D540" s="133">
        <v>6</v>
      </c>
      <c r="E540" s="115" t="s">
        <v>641</v>
      </c>
      <c r="F540" s="116" t="s">
        <v>193</v>
      </c>
      <c r="G540" s="113">
        <v>5</v>
      </c>
      <c r="H540" s="113">
        <v>5</v>
      </c>
      <c r="I540" s="130"/>
    </row>
    <row r="541" spans="1:9" ht="31.5" x14ac:dyDescent="0.25">
      <c r="A541" s="131" t="s">
        <v>200</v>
      </c>
      <c r="B541" s="132">
        <v>917</v>
      </c>
      <c r="C541" s="133">
        <v>10</v>
      </c>
      <c r="D541" s="133">
        <v>6</v>
      </c>
      <c r="E541" s="115" t="s">
        <v>641</v>
      </c>
      <c r="F541" s="116" t="s">
        <v>201</v>
      </c>
      <c r="G541" s="113">
        <v>5</v>
      </c>
      <c r="H541" s="113">
        <v>5</v>
      </c>
      <c r="I541" s="130"/>
    </row>
    <row r="542" spans="1:9" ht="30" customHeight="1" x14ac:dyDescent="0.25">
      <c r="A542" s="131" t="s">
        <v>642</v>
      </c>
      <c r="B542" s="132">
        <v>917</v>
      </c>
      <c r="C542" s="133">
        <v>10</v>
      </c>
      <c r="D542" s="133">
        <v>6</v>
      </c>
      <c r="E542" s="115" t="s">
        <v>643</v>
      </c>
      <c r="F542" s="116" t="s">
        <v>193</v>
      </c>
      <c r="G542" s="113">
        <v>13</v>
      </c>
      <c r="H542" s="113">
        <v>13</v>
      </c>
      <c r="I542" s="130"/>
    </row>
    <row r="543" spans="1:9" ht="31.5" x14ac:dyDescent="0.25">
      <c r="A543" s="131" t="s">
        <v>200</v>
      </c>
      <c r="B543" s="132">
        <v>917</v>
      </c>
      <c r="C543" s="133">
        <v>10</v>
      </c>
      <c r="D543" s="133">
        <v>6</v>
      </c>
      <c r="E543" s="115" t="s">
        <v>643</v>
      </c>
      <c r="F543" s="116" t="s">
        <v>201</v>
      </c>
      <c r="G543" s="113">
        <v>13</v>
      </c>
      <c r="H543" s="113">
        <v>13</v>
      </c>
      <c r="I543" s="130"/>
    </row>
    <row r="544" spans="1:9" ht="31.5" x14ac:dyDescent="0.25">
      <c r="A544" s="131" t="s">
        <v>644</v>
      </c>
      <c r="B544" s="132">
        <v>917</v>
      </c>
      <c r="C544" s="133">
        <v>10</v>
      </c>
      <c r="D544" s="133">
        <v>6</v>
      </c>
      <c r="E544" s="115" t="s">
        <v>645</v>
      </c>
      <c r="F544" s="116" t="s">
        <v>193</v>
      </c>
      <c r="G544" s="113">
        <v>30</v>
      </c>
      <c r="H544" s="113">
        <v>30</v>
      </c>
      <c r="I544" s="130"/>
    </row>
    <row r="545" spans="1:9" ht="31.5" x14ac:dyDescent="0.25">
      <c r="A545" s="131" t="s">
        <v>200</v>
      </c>
      <c r="B545" s="132">
        <v>917</v>
      </c>
      <c r="C545" s="133">
        <v>10</v>
      </c>
      <c r="D545" s="133">
        <v>6</v>
      </c>
      <c r="E545" s="115" t="s">
        <v>645</v>
      </c>
      <c r="F545" s="116" t="s">
        <v>201</v>
      </c>
      <c r="G545" s="113">
        <v>30</v>
      </c>
      <c r="H545" s="113">
        <v>30</v>
      </c>
      <c r="I545" s="130"/>
    </row>
    <row r="546" spans="1:9" ht="31.5" x14ac:dyDescent="0.25">
      <c r="A546" s="131" t="s">
        <v>646</v>
      </c>
      <c r="B546" s="132">
        <v>917</v>
      </c>
      <c r="C546" s="133">
        <v>10</v>
      </c>
      <c r="D546" s="133">
        <v>6</v>
      </c>
      <c r="E546" s="115" t="s">
        <v>647</v>
      </c>
      <c r="F546" s="116" t="s">
        <v>193</v>
      </c>
      <c r="G546" s="113">
        <v>39</v>
      </c>
      <c r="H546" s="113">
        <v>39</v>
      </c>
      <c r="I546" s="130"/>
    </row>
    <row r="547" spans="1:9" ht="31.5" x14ac:dyDescent="0.25">
      <c r="A547" s="131" t="s">
        <v>200</v>
      </c>
      <c r="B547" s="132">
        <v>917</v>
      </c>
      <c r="C547" s="133">
        <v>10</v>
      </c>
      <c r="D547" s="133">
        <v>6</v>
      </c>
      <c r="E547" s="115" t="s">
        <v>647</v>
      </c>
      <c r="F547" s="116" t="s">
        <v>201</v>
      </c>
      <c r="G547" s="113">
        <v>39</v>
      </c>
      <c r="H547" s="113">
        <v>39</v>
      </c>
      <c r="I547" s="130"/>
    </row>
    <row r="548" spans="1:9" ht="31.5" x14ac:dyDescent="0.25">
      <c r="A548" s="131" t="s">
        <v>648</v>
      </c>
      <c r="B548" s="132">
        <v>917</v>
      </c>
      <c r="C548" s="133">
        <v>10</v>
      </c>
      <c r="D548" s="133">
        <v>6</v>
      </c>
      <c r="E548" s="115" t="s">
        <v>649</v>
      </c>
      <c r="F548" s="116" t="s">
        <v>193</v>
      </c>
      <c r="G548" s="113">
        <v>2</v>
      </c>
      <c r="H548" s="113">
        <v>2</v>
      </c>
      <c r="I548" s="130"/>
    </row>
    <row r="549" spans="1:9" ht="31.5" x14ac:dyDescent="0.25">
      <c r="A549" s="131" t="s">
        <v>200</v>
      </c>
      <c r="B549" s="132">
        <v>917</v>
      </c>
      <c r="C549" s="133">
        <v>10</v>
      </c>
      <c r="D549" s="133">
        <v>6</v>
      </c>
      <c r="E549" s="115" t="s">
        <v>649</v>
      </c>
      <c r="F549" s="116" t="s">
        <v>201</v>
      </c>
      <c r="G549" s="113">
        <v>2</v>
      </c>
      <c r="H549" s="113">
        <v>2</v>
      </c>
      <c r="I549" s="130"/>
    </row>
    <row r="550" spans="1:9" ht="31.5" x14ac:dyDescent="0.25">
      <c r="A550" s="131" t="s">
        <v>650</v>
      </c>
      <c r="B550" s="132">
        <v>917</v>
      </c>
      <c r="C550" s="133">
        <v>10</v>
      </c>
      <c r="D550" s="133">
        <v>6</v>
      </c>
      <c r="E550" s="115" t="s">
        <v>651</v>
      </c>
      <c r="F550" s="116" t="s">
        <v>193</v>
      </c>
      <c r="G550" s="113">
        <v>11</v>
      </c>
      <c r="H550" s="113">
        <v>11</v>
      </c>
      <c r="I550" s="130"/>
    </row>
    <row r="551" spans="1:9" ht="31.5" x14ac:dyDescent="0.25">
      <c r="A551" s="131" t="s">
        <v>200</v>
      </c>
      <c r="B551" s="132">
        <v>917</v>
      </c>
      <c r="C551" s="133">
        <v>10</v>
      </c>
      <c r="D551" s="133">
        <v>6</v>
      </c>
      <c r="E551" s="115" t="s">
        <v>651</v>
      </c>
      <c r="F551" s="116" t="s">
        <v>201</v>
      </c>
      <c r="G551" s="113">
        <v>11</v>
      </c>
      <c r="H551" s="113">
        <v>11</v>
      </c>
      <c r="I551" s="130"/>
    </row>
    <row r="552" spans="1:9" ht="78.75" x14ac:dyDescent="0.25">
      <c r="A552" s="131" t="s">
        <v>652</v>
      </c>
      <c r="B552" s="132">
        <v>917</v>
      </c>
      <c r="C552" s="133">
        <v>10</v>
      </c>
      <c r="D552" s="133">
        <v>6</v>
      </c>
      <c r="E552" s="115" t="s">
        <v>653</v>
      </c>
      <c r="F552" s="116" t="s">
        <v>193</v>
      </c>
      <c r="G552" s="113">
        <v>95</v>
      </c>
      <c r="H552" s="113">
        <v>95</v>
      </c>
      <c r="I552" s="130"/>
    </row>
    <row r="553" spans="1:9" ht="31.5" x14ac:dyDescent="0.25">
      <c r="A553" s="131" t="s">
        <v>200</v>
      </c>
      <c r="B553" s="132">
        <v>917</v>
      </c>
      <c r="C553" s="133">
        <v>10</v>
      </c>
      <c r="D553" s="133">
        <v>6</v>
      </c>
      <c r="E553" s="115" t="s">
        <v>653</v>
      </c>
      <c r="F553" s="116" t="s">
        <v>201</v>
      </c>
      <c r="G553" s="113">
        <v>95</v>
      </c>
      <c r="H553" s="113">
        <v>95</v>
      </c>
      <c r="I553" s="130"/>
    </row>
    <row r="554" spans="1:9" x14ac:dyDescent="0.25">
      <c r="A554" s="131" t="s">
        <v>721</v>
      </c>
      <c r="B554" s="132">
        <v>917</v>
      </c>
      <c r="C554" s="133">
        <v>11</v>
      </c>
      <c r="D554" s="133">
        <v>0</v>
      </c>
      <c r="E554" s="115" t="s">
        <v>193</v>
      </c>
      <c r="F554" s="116" t="s">
        <v>193</v>
      </c>
      <c r="G554" s="113">
        <v>550</v>
      </c>
      <c r="H554" s="113">
        <v>550</v>
      </c>
      <c r="I554" s="130"/>
    </row>
    <row r="555" spans="1:9" x14ac:dyDescent="0.25">
      <c r="A555" s="131" t="s">
        <v>569</v>
      </c>
      <c r="B555" s="132">
        <v>917</v>
      </c>
      <c r="C555" s="133">
        <v>11</v>
      </c>
      <c r="D555" s="133">
        <v>1</v>
      </c>
      <c r="E555" s="115" t="s">
        <v>193</v>
      </c>
      <c r="F555" s="116" t="s">
        <v>193</v>
      </c>
      <c r="G555" s="113">
        <v>550</v>
      </c>
      <c r="H555" s="113">
        <v>550</v>
      </c>
      <c r="I555" s="130"/>
    </row>
    <row r="556" spans="1:9" ht="63" x14ac:dyDescent="0.25">
      <c r="A556" s="131" t="s">
        <v>553</v>
      </c>
      <c r="B556" s="132">
        <v>917</v>
      </c>
      <c r="C556" s="133">
        <v>11</v>
      </c>
      <c r="D556" s="133">
        <v>1</v>
      </c>
      <c r="E556" s="115" t="s">
        <v>554</v>
      </c>
      <c r="F556" s="116" t="s">
        <v>193</v>
      </c>
      <c r="G556" s="113">
        <v>550</v>
      </c>
      <c r="H556" s="113">
        <v>550</v>
      </c>
      <c r="I556" s="130"/>
    </row>
    <row r="557" spans="1:9" ht="47.25" x14ac:dyDescent="0.25">
      <c r="A557" s="131" t="s">
        <v>563</v>
      </c>
      <c r="B557" s="132">
        <v>917</v>
      </c>
      <c r="C557" s="133">
        <v>11</v>
      </c>
      <c r="D557" s="133">
        <v>1</v>
      </c>
      <c r="E557" s="115" t="s">
        <v>564</v>
      </c>
      <c r="F557" s="116" t="s">
        <v>193</v>
      </c>
      <c r="G557" s="113">
        <v>550</v>
      </c>
      <c r="H557" s="113">
        <v>550</v>
      </c>
      <c r="I557" s="130"/>
    </row>
    <row r="558" spans="1:9" ht="30.75" customHeight="1" x14ac:dyDescent="0.25">
      <c r="A558" s="131" t="s">
        <v>565</v>
      </c>
      <c r="B558" s="132">
        <v>917</v>
      </c>
      <c r="C558" s="133">
        <v>11</v>
      </c>
      <c r="D558" s="133">
        <v>1</v>
      </c>
      <c r="E558" s="115" t="s">
        <v>566</v>
      </c>
      <c r="F558" s="116" t="s">
        <v>193</v>
      </c>
      <c r="G558" s="113">
        <v>425</v>
      </c>
      <c r="H558" s="113">
        <v>425</v>
      </c>
      <c r="I558" s="130"/>
    </row>
    <row r="559" spans="1:9" ht="31.5" x14ac:dyDescent="0.25">
      <c r="A559" s="131" t="s">
        <v>567</v>
      </c>
      <c r="B559" s="132">
        <v>917</v>
      </c>
      <c r="C559" s="133">
        <v>11</v>
      </c>
      <c r="D559" s="133">
        <v>1</v>
      </c>
      <c r="E559" s="115" t="s">
        <v>568</v>
      </c>
      <c r="F559" s="116" t="s">
        <v>193</v>
      </c>
      <c r="G559" s="113">
        <v>239</v>
      </c>
      <c r="H559" s="113">
        <v>239</v>
      </c>
      <c r="I559" s="130"/>
    </row>
    <row r="560" spans="1:9" ht="31.5" x14ac:dyDescent="0.25">
      <c r="A560" s="131" t="s">
        <v>200</v>
      </c>
      <c r="B560" s="132">
        <v>917</v>
      </c>
      <c r="C560" s="133">
        <v>11</v>
      </c>
      <c r="D560" s="133">
        <v>1</v>
      </c>
      <c r="E560" s="115" t="s">
        <v>568</v>
      </c>
      <c r="F560" s="116" t="s">
        <v>201</v>
      </c>
      <c r="G560" s="113">
        <v>239</v>
      </c>
      <c r="H560" s="113">
        <v>239</v>
      </c>
      <c r="I560" s="130"/>
    </row>
    <row r="561" spans="1:9" ht="47.25" x14ac:dyDescent="0.25">
      <c r="A561" s="131" t="s">
        <v>570</v>
      </c>
      <c r="B561" s="132">
        <v>917</v>
      </c>
      <c r="C561" s="133">
        <v>11</v>
      </c>
      <c r="D561" s="133">
        <v>1</v>
      </c>
      <c r="E561" s="115" t="s">
        <v>571</v>
      </c>
      <c r="F561" s="116" t="s">
        <v>193</v>
      </c>
      <c r="G561" s="113">
        <v>6</v>
      </c>
      <c r="H561" s="113">
        <v>6</v>
      </c>
      <c r="I561" s="130"/>
    </row>
    <row r="562" spans="1:9" ht="31.5" x14ac:dyDescent="0.25">
      <c r="A562" s="131" t="s">
        <v>200</v>
      </c>
      <c r="B562" s="132">
        <v>917</v>
      </c>
      <c r="C562" s="133">
        <v>11</v>
      </c>
      <c r="D562" s="133">
        <v>1</v>
      </c>
      <c r="E562" s="115" t="s">
        <v>571</v>
      </c>
      <c r="F562" s="116" t="s">
        <v>201</v>
      </c>
      <c r="G562" s="113">
        <v>6</v>
      </c>
      <c r="H562" s="113">
        <v>6</v>
      </c>
      <c r="I562" s="130"/>
    </row>
    <row r="563" spans="1:9" ht="63" x14ac:dyDescent="0.25">
      <c r="A563" s="131" t="s">
        <v>572</v>
      </c>
      <c r="B563" s="132">
        <v>917</v>
      </c>
      <c r="C563" s="133">
        <v>11</v>
      </c>
      <c r="D563" s="133">
        <v>1</v>
      </c>
      <c r="E563" s="115" t="s">
        <v>573</v>
      </c>
      <c r="F563" s="116" t="s">
        <v>193</v>
      </c>
      <c r="G563" s="113">
        <v>100</v>
      </c>
      <c r="H563" s="113">
        <v>100</v>
      </c>
      <c r="I563" s="130"/>
    </row>
    <row r="564" spans="1:9" ht="31.5" x14ac:dyDescent="0.25">
      <c r="A564" s="131" t="s">
        <v>200</v>
      </c>
      <c r="B564" s="132">
        <v>917</v>
      </c>
      <c r="C564" s="133">
        <v>11</v>
      </c>
      <c r="D564" s="133">
        <v>1</v>
      </c>
      <c r="E564" s="115" t="s">
        <v>573</v>
      </c>
      <c r="F564" s="116" t="s">
        <v>201</v>
      </c>
      <c r="G564" s="113">
        <v>100</v>
      </c>
      <c r="H564" s="113">
        <v>100</v>
      </c>
      <c r="I564" s="130"/>
    </row>
    <row r="565" spans="1:9" ht="63" x14ac:dyDescent="0.25">
      <c r="A565" s="131" t="s">
        <v>574</v>
      </c>
      <c r="B565" s="132">
        <v>917</v>
      </c>
      <c r="C565" s="133">
        <v>11</v>
      </c>
      <c r="D565" s="133">
        <v>1</v>
      </c>
      <c r="E565" s="115" t="s">
        <v>575</v>
      </c>
      <c r="F565" s="116" t="s">
        <v>193</v>
      </c>
      <c r="G565" s="113">
        <v>80</v>
      </c>
      <c r="H565" s="113">
        <v>80</v>
      </c>
      <c r="I565" s="130"/>
    </row>
    <row r="566" spans="1:9" ht="19.5" customHeight="1" x14ac:dyDescent="0.25">
      <c r="A566" s="131" t="s">
        <v>245</v>
      </c>
      <c r="B566" s="132">
        <v>917</v>
      </c>
      <c r="C566" s="133">
        <v>11</v>
      </c>
      <c r="D566" s="133">
        <v>1</v>
      </c>
      <c r="E566" s="115" t="s">
        <v>575</v>
      </c>
      <c r="F566" s="116" t="s">
        <v>246</v>
      </c>
      <c r="G566" s="113">
        <v>80</v>
      </c>
      <c r="H566" s="113">
        <v>80</v>
      </c>
      <c r="I566" s="130"/>
    </row>
    <row r="567" spans="1:9" ht="31.5" x14ac:dyDescent="0.25">
      <c r="A567" s="131" t="s">
        <v>576</v>
      </c>
      <c r="B567" s="132">
        <v>917</v>
      </c>
      <c r="C567" s="133">
        <v>11</v>
      </c>
      <c r="D567" s="133">
        <v>1</v>
      </c>
      <c r="E567" s="115" t="s">
        <v>577</v>
      </c>
      <c r="F567" s="116" t="s">
        <v>193</v>
      </c>
      <c r="G567" s="113">
        <v>125</v>
      </c>
      <c r="H567" s="113">
        <v>125</v>
      </c>
      <c r="I567" s="130"/>
    </row>
    <row r="568" spans="1:9" ht="32.25" customHeight="1" x14ac:dyDescent="0.25">
      <c r="A568" s="131" t="s">
        <v>578</v>
      </c>
      <c r="B568" s="132">
        <v>917</v>
      </c>
      <c r="C568" s="133">
        <v>11</v>
      </c>
      <c r="D568" s="133">
        <v>1</v>
      </c>
      <c r="E568" s="115" t="s">
        <v>579</v>
      </c>
      <c r="F568" s="116" t="s">
        <v>193</v>
      </c>
      <c r="G568" s="113">
        <v>75</v>
      </c>
      <c r="H568" s="113">
        <v>75</v>
      </c>
      <c r="I568" s="130"/>
    </row>
    <row r="569" spans="1:9" ht="31.5" x14ac:dyDescent="0.25">
      <c r="A569" s="131" t="s">
        <v>200</v>
      </c>
      <c r="B569" s="132">
        <v>917</v>
      </c>
      <c r="C569" s="133">
        <v>11</v>
      </c>
      <c r="D569" s="133">
        <v>1</v>
      </c>
      <c r="E569" s="115" t="s">
        <v>579</v>
      </c>
      <c r="F569" s="116" t="s">
        <v>201</v>
      </c>
      <c r="G569" s="113">
        <v>75</v>
      </c>
      <c r="H569" s="113">
        <v>75</v>
      </c>
      <c r="I569" s="130"/>
    </row>
    <row r="570" spans="1:9" ht="63" x14ac:dyDescent="0.25">
      <c r="A570" s="131" t="s">
        <v>582</v>
      </c>
      <c r="B570" s="132">
        <v>917</v>
      </c>
      <c r="C570" s="133">
        <v>11</v>
      </c>
      <c r="D570" s="133">
        <v>1</v>
      </c>
      <c r="E570" s="115" t="s">
        <v>583</v>
      </c>
      <c r="F570" s="116" t="s">
        <v>193</v>
      </c>
      <c r="G570" s="113">
        <v>50</v>
      </c>
      <c r="H570" s="113">
        <v>50</v>
      </c>
      <c r="I570" s="130"/>
    </row>
    <row r="571" spans="1:9" ht="31.5" x14ac:dyDescent="0.25">
      <c r="A571" s="131" t="s">
        <v>200</v>
      </c>
      <c r="B571" s="132">
        <v>917</v>
      </c>
      <c r="C571" s="133">
        <v>11</v>
      </c>
      <c r="D571" s="133">
        <v>1</v>
      </c>
      <c r="E571" s="115" t="s">
        <v>583</v>
      </c>
      <c r="F571" s="116" t="s">
        <v>201</v>
      </c>
      <c r="G571" s="113">
        <v>50</v>
      </c>
      <c r="H571" s="113">
        <v>50</v>
      </c>
      <c r="I571" s="130"/>
    </row>
    <row r="572" spans="1:9" s="120" customFormat="1" ht="47.25" x14ac:dyDescent="0.25">
      <c r="A572" s="134" t="s">
        <v>722</v>
      </c>
      <c r="B572" s="135">
        <v>918</v>
      </c>
      <c r="C572" s="136">
        <v>0</v>
      </c>
      <c r="D572" s="136">
        <v>0</v>
      </c>
      <c r="E572" s="121" t="s">
        <v>193</v>
      </c>
      <c r="F572" s="122" t="s">
        <v>193</v>
      </c>
      <c r="G572" s="111">
        <v>36444</v>
      </c>
      <c r="H572" s="111">
        <v>26115.1</v>
      </c>
      <c r="I572" s="129"/>
    </row>
    <row r="573" spans="1:9" ht="31.5" x14ac:dyDescent="0.25">
      <c r="A573" s="131" t="s">
        <v>723</v>
      </c>
      <c r="B573" s="132">
        <v>918</v>
      </c>
      <c r="C573" s="133">
        <v>3</v>
      </c>
      <c r="D573" s="133">
        <v>0</v>
      </c>
      <c r="E573" s="115" t="s">
        <v>193</v>
      </c>
      <c r="F573" s="116" t="s">
        <v>193</v>
      </c>
      <c r="G573" s="113">
        <v>6086.3</v>
      </c>
      <c r="H573" s="113">
        <v>5980.3</v>
      </c>
      <c r="I573" s="130"/>
    </row>
    <row r="574" spans="1:9" ht="31.5" x14ac:dyDescent="0.25">
      <c r="A574" s="131" t="s">
        <v>551</v>
      </c>
      <c r="B574" s="132">
        <v>918</v>
      </c>
      <c r="C574" s="133">
        <v>3</v>
      </c>
      <c r="D574" s="133">
        <v>14</v>
      </c>
      <c r="E574" s="115" t="s">
        <v>193</v>
      </c>
      <c r="F574" s="116" t="s">
        <v>193</v>
      </c>
      <c r="G574" s="113">
        <v>6086.3</v>
      </c>
      <c r="H574" s="113">
        <v>5980.3</v>
      </c>
      <c r="I574" s="130"/>
    </row>
    <row r="575" spans="1:9" ht="47.25" x14ac:dyDescent="0.25">
      <c r="A575" s="131" t="s">
        <v>515</v>
      </c>
      <c r="B575" s="132">
        <v>918</v>
      </c>
      <c r="C575" s="133">
        <v>3</v>
      </c>
      <c r="D575" s="133">
        <v>14</v>
      </c>
      <c r="E575" s="115" t="s">
        <v>516</v>
      </c>
      <c r="F575" s="116" t="s">
        <v>193</v>
      </c>
      <c r="G575" s="113">
        <v>6086.3</v>
      </c>
      <c r="H575" s="113">
        <v>5980.3</v>
      </c>
      <c r="I575" s="130"/>
    </row>
    <row r="576" spans="1:9" ht="31.5" x14ac:dyDescent="0.25">
      <c r="A576" s="131" t="s">
        <v>534</v>
      </c>
      <c r="B576" s="132">
        <v>918</v>
      </c>
      <c r="C576" s="133">
        <v>3</v>
      </c>
      <c r="D576" s="133">
        <v>14</v>
      </c>
      <c r="E576" s="115" t="s">
        <v>535</v>
      </c>
      <c r="F576" s="116" t="s">
        <v>193</v>
      </c>
      <c r="G576" s="113">
        <v>6086.3</v>
      </c>
      <c r="H576" s="113">
        <v>5980.3</v>
      </c>
      <c r="I576" s="130"/>
    </row>
    <row r="577" spans="1:9" ht="63" x14ac:dyDescent="0.25">
      <c r="A577" s="131" t="s">
        <v>548</v>
      </c>
      <c r="B577" s="132">
        <v>918</v>
      </c>
      <c r="C577" s="133">
        <v>3</v>
      </c>
      <c r="D577" s="133">
        <v>14</v>
      </c>
      <c r="E577" s="115" t="s">
        <v>549</v>
      </c>
      <c r="F577" s="116" t="s">
        <v>193</v>
      </c>
      <c r="G577" s="113">
        <v>6086.3</v>
      </c>
      <c r="H577" s="113">
        <v>5980.3</v>
      </c>
      <c r="I577" s="130"/>
    </row>
    <row r="578" spans="1:9" ht="15" customHeight="1" x14ac:dyDescent="0.25">
      <c r="A578" s="131" t="s">
        <v>208</v>
      </c>
      <c r="B578" s="132">
        <v>918</v>
      </c>
      <c r="C578" s="133">
        <v>3</v>
      </c>
      <c r="D578" s="133">
        <v>14</v>
      </c>
      <c r="E578" s="115" t="s">
        <v>550</v>
      </c>
      <c r="F578" s="116" t="s">
        <v>193</v>
      </c>
      <c r="G578" s="113">
        <v>96.5</v>
      </c>
      <c r="H578" s="113">
        <v>96.5</v>
      </c>
      <c r="I578" s="130"/>
    </row>
    <row r="579" spans="1:9" ht="31.5" x14ac:dyDescent="0.25">
      <c r="A579" s="131" t="s">
        <v>200</v>
      </c>
      <c r="B579" s="132">
        <v>918</v>
      </c>
      <c r="C579" s="133">
        <v>3</v>
      </c>
      <c r="D579" s="133">
        <v>14</v>
      </c>
      <c r="E579" s="115" t="s">
        <v>550</v>
      </c>
      <c r="F579" s="116" t="s">
        <v>201</v>
      </c>
      <c r="G579" s="113">
        <v>96.5</v>
      </c>
      <c r="H579" s="113">
        <v>96.5</v>
      </c>
      <c r="I579" s="130"/>
    </row>
    <row r="580" spans="1:9" ht="173.25" x14ac:dyDescent="0.25">
      <c r="A580" s="131" t="s">
        <v>265</v>
      </c>
      <c r="B580" s="132">
        <v>918</v>
      </c>
      <c r="C580" s="133">
        <v>3</v>
      </c>
      <c r="D580" s="133">
        <v>14</v>
      </c>
      <c r="E580" s="115" t="s">
        <v>552</v>
      </c>
      <c r="F580" s="116" t="s">
        <v>193</v>
      </c>
      <c r="G580" s="113">
        <v>5989.8</v>
      </c>
      <c r="H580" s="113">
        <v>5883.8</v>
      </c>
      <c r="I580" s="130"/>
    </row>
    <row r="581" spans="1:9" ht="78.75" x14ac:dyDescent="0.25">
      <c r="A581" s="131" t="s">
        <v>214</v>
      </c>
      <c r="B581" s="132">
        <v>918</v>
      </c>
      <c r="C581" s="133">
        <v>3</v>
      </c>
      <c r="D581" s="133">
        <v>14</v>
      </c>
      <c r="E581" s="115" t="s">
        <v>552</v>
      </c>
      <c r="F581" s="116" t="s">
        <v>215</v>
      </c>
      <c r="G581" s="113">
        <v>5989.8</v>
      </c>
      <c r="H581" s="113">
        <v>5883.8</v>
      </c>
      <c r="I581" s="130"/>
    </row>
    <row r="582" spans="1:9" x14ac:dyDescent="0.25">
      <c r="A582" s="131" t="s">
        <v>714</v>
      </c>
      <c r="B582" s="132">
        <v>918</v>
      </c>
      <c r="C582" s="133">
        <v>4</v>
      </c>
      <c r="D582" s="133">
        <v>0</v>
      </c>
      <c r="E582" s="115" t="s">
        <v>193</v>
      </c>
      <c r="F582" s="116" t="s">
        <v>193</v>
      </c>
      <c r="G582" s="113">
        <v>407.9</v>
      </c>
      <c r="H582" s="113">
        <v>440.5</v>
      </c>
      <c r="I582" s="130"/>
    </row>
    <row r="583" spans="1:9" x14ac:dyDescent="0.25">
      <c r="A583" s="131" t="s">
        <v>525</v>
      </c>
      <c r="B583" s="132">
        <v>918</v>
      </c>
      <c r="C583" s="133">
        <v>4</v>
      </c>
      <c r="D583" s="133">
        <v>9</v>
      </c>
      <c r="E583" s="115" t="s">
        <v>193</v>
      </c>
      <c r="F583" s="116" t="s">
        <v>193</v>
      </c>
      <c r="G583" s="113">
        <v>407.9</v>
      </c>
      <c r="H583" s="113">
        <v>440.5</v>
      </c>
      <c r="I583" s="130"/>
    </row>
    <row r="584" spans="1:9" ht="47.25" x14ac:dyDescent="0.25">
      <c r="A584" s="131" t="s">
        <v>515</v>
      </c>
      <c r="B584" s="132">
        <v>918</v>
      </c>
      <c r="C584" s="133">
        <v>4</v>
      </c>
      <c r="D584" s="133">
        <v>9</v>
      </c>
      <c r="E584" s="115" t="s">
        <v>516</v>
      </c>
      <c r="F584" s="116" t="s">
        <v>193</v>
      </c>
      <c r="G584" s="113">
        <v>407.9</v>
      </c>
      <c r="H584" s="113">
        <v>440.5</v>
      </c>
      <c r="I584" s="130"/>
    </row>
    <row r="585" spans="1:9" ht="47.25" x14ac:dyDescent="0.25">
      <c r="A585" s="131" t="s">
        <v>517</v>
      </c>
      <c r="B585" s="132">
        <v>918</v>
      </c>
      <c r="C585" s="133">
        <v>4</v>
      </c>
      <c r="D585" s="133">
        <v>9</v>
      </c>
      <c r="E585" s="115" t="s">
        <v>518</v>
      </c>
      <c r="F585" s="116" t="s">
        <v>193</v>
      </c>
      <c r="G585" s="113">
        <v>407.9</v>
      </c>
      <c r="H585" s="113">
        <v>440.5</v>
      </c>
      <c r="I585" s="130"/>
    </row>
    <row r="586" spans="1:9" ht="47.25" x14ac:dyDescent="0.25">
      <c r="A586" s="131" t="s">
        <v>519</v>
      </c>
      <c r="B586" s="132">
        <v>918</v>
      </c>
      <c r="C586" s="133">
        <v>4</v>
      </c>
      <c r="D586" s="133">
        <v>9</v>
      </c>
      <c r="E586" s="115" t="s">
        <v>520</v>
      </c>
      <c r="F586" s="116" t="s">
        <v>193</v>
      </c>
      <c r="G586" s="113">
        <v>407.9</v>
      </c>
      <c r="H586" s="113">
        <v>440.5</v>
      </c>
      <c r="I586" s="130"/>
    </row>
    <row r="587" spans="1:9" x14ac:dyDescent="0.25">
      <c r="A587" s="131" t="s">
        <v>523</v>
      </c>
      <c r="B587" s="132">
        <v>918</v>
      </c>
      <c r="C587" s="133">
        <v>4</v>
      </c>
      <c r="D587" s="133">
        <v>9</v>
      </c>
      <c r="E587" s="115" t="s">
        <v>524</v>
      </c>
      <c r="F587" s="116" t="s">
        <v>193</v>
      </c>
      <c r="G587" s="113">
        <v>407.9</v>
      </c>
      <c r="H587" s="113">
        <v>440.5</v>
      </c>
      <c r="I587" s="130"/>
    </row>
    <row r="588" spans="1:9" ht="31.5" x14ac:dyDescent="0.25">
      <c r="A588" s="131" t="s">
        <v>200</v>
      </c>
      <c r="B588" s="132">
        <v>918</v>
      </c>
      <c r="C588" s="133">
        <v>4</v>
      </c>
      <c r="D588" s="133">
        <v>9</v>
      </c>
      <c r="E588" s="115" t="s">
        <v>524</v>
      </c>
      <c r="F588" s="116" t="s">
        <v>201</v>
      </c>
      <c r="G588" s="113">
        <v>407.9</v>
      </c>
      <c r="H588" s="113">
        <v>440.5</v>
      </c>
      <c r="I588" s="130"/>
    </row>
    <row r="589" spans="1:9" x14ac:dyDescent="0.25">
      <c r="A589" s="131" t="s">
        <v>715</v>
      </c>
      <c r="B589" s="132">
        <v>918</v>
      </c>
      <c r="C589" s="133">
        <v>5</v>
      </c>
      <c r="D589" s="133">
        <v>0</v>
      </c>
      <c r="E589" s="115" t="s">
        <v>193</v>
      </c>
      <c r="F589" s="116" t="s">
        <v>193</v>
      </c>
      <c r="G589" s="113">
        <v>8923.9</v>
      </c>
      <c r="H589" s="113">
        <v>8862.7999999999993</v>
      </c>
      <c r="I589" s="130"/>
    </row>
    <row r="590" spans="1:9" ht="31.5" x14ac:dyDescent="0.25">
      <c r="A590" s="131" t="s">
        <v>378</v>
      </c>
      <c r="B590" s="132">
        <v>918</v>
      </c>
      <c r="C590" s="133">
        <v>5</v>
      </c>
      <c r="D590" s="133">
        <v>5</v>
      </c>
      <c r="E590" s="115" t="s">
        <v>193</v>
      </c>
      <c r="F590" s="116" t="s">
        <v>193</v>
      </c>
      <c r="G590" s="113">
        <v>8923.9</v>
      </c>
      <c r="H590" s="113">
        <v>8862.7999999999993</v>
      </c>
      <c r="I590" s="130"/>
    </row>
    <row r="591" spans="1:9" ht="46.5" customHeight="1" x14ac:dyDescent="0.25">
      <c r="A591" s="131" t="s">
        <v>337</v>
      </c>
      <c r="B591" s="132">
        <v>918</v>
      </c>
      <c r="C591" s="133">
        <v>5</v>
      </c>
      <c r="D591" s="133">
        <v>5</v>
      </c>
      <c r="E591" s="115" t="s">
        <v>338</v>
      </c>
      <c r="F591" s="116" t="s">
        <v>193</v>
      </c>
      <c r="G591" s="113">
        <v>8923.9</v>
      </c>
      <c r="H591" s="113">
        <v>8862.7999999999993</v>
      </c>
      <c r="I591" s="130"/>
    </row>
    <row r="592" spans="1:9" ht="47.25" x14ac:dyDescent="0.25">
      <c r="A592" s="131" t="s">
        <v>373</v>
      </c>
      <c r="B592" s="132">
        <v>918</v>
      </c>
      <c r="C592" s="133">
        <v>5</v>
      </c>
      <c r="D592" s="133">
        <v>5</v>
      </c>
      <c r="E592" s="115" t="s">
        <v>374</v>
      </c>
      <c r="F592" s="116" t="s">
        <v>193</v>
      </c>
      <c r="G592" s="113">
        <v>8923.9</v>
      </c>
      <c r="H592" s="113">
        <v>8862.7999999999993</v>
      </c>
      <c r="I592" s="130"/>
    </row>
    <row r="593" spans="1:9" ht="30.75" customHeight="1" x14ac:dyDescent="0.25">
      <c r="A593" s="131" t="s">
        <v>375</v>
      </c>
      <c r="B593" s="132">
        <v>918</v>
      </c>
      <c r="C593" s="133">
        <v>5</v>
      </c>
      <c r="D593" s="133">
        <v>5</v>
      </c>
      <c r="E593" s="115" t="s">
        <v>376</v>
      </c>
      <c r="F593" s="116" t="s">
        <v>193</v>
      </c>
      <c r="G593" s="113">
        <v>7739.5</v>
      </c>
      <c r="H593" s="113">
        <v>7678.4</v>
      </c>
      <c r="I593" s="130"/>
    </row>
    <row r="594" spans="1:9" ht="31.5" x14ac:dyDescent="0.25">
      <c r="A594" s="131" t="s">
        <v>275</v>
      </c>
      <c r="B594" s="132">
        <v>918</v>
      </c>
      <c r="C594" s="133">
        <v>5</v>
      </c>
      <c r="D594" s="133">
        <v>5</v>
      </c>
      <c r="E594" s="115" t="s">
        <v>377</v>
      </c>
      <c r="F594" s="116" t="s">
        <v>193</v>
      </c>
      <c r="G594" s="113">
        <v>762.5</v>
      </c>
      <c r="H594" s="113">
        <v>833.5</v>
      </c>
      <c r="I594" s="130"/>
    </row>
    <row r="595" spans="1:9" ht="78.75" x14ac:dyDescent="0.25">
      <c r="A595" s="131" t="s">
        <v>214</v>
      </c>
      <c r="B595" s="132">
        <v>918</v>
      </c>
      <c r="C595" s="133">
        <v>5</v>
      </c>
      <c r="D595" s="133">
        <v>5</v>
      </c>
      <c r="E595" s="115" t="s">
        <v>377</v>
      </c>
      <c r="F595" s="116" t="s">
        <v>215</v>
      </c>
      <c r="G595" s="113">
        <v>738.3</v>
      </c>
      <c r="H595" s="113">
        <v>738.4</v>
      </c>
      <c r="I595" s="130"/>
    </row>
    <row r="596" spans="1:9" ht="31.5" x14ac:dyDescent="0.25">
      <c r="A596" s="131" t="s">
        <v>200</v>
      </c>
      <c r="B596" s="132">
        <v>918</v>
      </c>
      <c r="C596" s="133">
        <v>5</v>
      </c>
      <c r="D596" s="133">
        <v>5</v>
      </c>
      <c r="E596" s="115" t="s">
        <v>377</v>
      </c>
      <c r="F596" s="116" t="s">
        <v>201</v>
      </c>
      <c r="G596" s="113">
        <v>24.2</v>
      </c>
      <c r="H596" s="113">
        <v>95.1</v>
      </c>
      <c r="I596" s="130"/>
    </row>
    <row r="597" spans="1:9" ht="173.25" x14ac:dyDescent="0.25">
      <c r="A597" s="131" t="s">
        <v>265</v>
      </c>
      <c r="B597" s="132">
        <v>918</v>
      </c>
      <c r="C597" s="133">
        <v>5</v>
      </c>
      <c r="D597" s="133">
        <v>5</v>
      </c>
      <c r="E597" s="115" t="s">
        <v>379</v>
      </c>
      <c r="F597" s="116" t="s">
        <v>193</v>
      </c>
      <c r="G597" s="113">
        <v>6977</v>
      </c>
      <c r="H597" s="113">
        <v>6844.9</v>
      </c>
      <c r="I597" s="130"/>
    </row>
    <row r="598" spans="1:9" ht="78.75" x14ac:dyDescent="0.25">
      <c r="A598" s="131" t="s">
        <v>214</v>
      </c>
      <c r="B598" s="132">
        <v>918</v>
      </c>
      <c r="C598" s="133">
        <v>5</v>
      </c>
      <c r="D598" s="133">
        <v>5</v>
      </c>
      <c r="E598" s="115" t="s">
        <v>379</v>
      </c>
      <c r="F598" s="116" t="s">
        <v>215</v>
      </c>
      <c r="G598" s="113">
        <v>6977</v>
      </c>
      <c r="H598" s="113">
        <v>6844.9</v>
      </c>
      <c r="I598" s="130"/>
    </row>
    <row r="599" spans="1:9" ht="31.5" x14ac:dyDescent="0.25">
      <c r="A599" s="131" t="s">
        <v>380</v>
      </c>
      <c r="B599" s="132">
        <v>918</v>
      </c>
      <c r="C599" s="133">
        <v>5</v>
      </c>
      <c r="D599" s="133">
        <v>5</v>
      </c>
      <c r="E599" s="115" t="s">
        <v>381</v>
      </c>
      <c r="F599" s="116" t="s">
        <v>193</v>
      </c>
      <c r="G599" s="113">
        <v>1184.4000000000001</v>
      </c>
      <c r="H599" s="113">
        <v>1184.4000000000001</v>
      </c>
      <c r="I599" s="130"/>
    </row>
    <row r="600" spans="1:9" ht="48.75" customHeight="1" x14ac:dyDescent="0.25">
      <c r="A600" s="131" t="s">
        <v>382</v>
      </c>
      <c r="B600" s="132">
        <v>918</v>
      </c>
      <c r="C600" s="133">
        <v>5</v>
      </c>
      <c r="D600" s="133">
        <v>5</v>
      </c>
      <c r="E600" s="115" t="s">
        <v>383</v>
      </c>
      <c r="F600" s="116" t="s">
        <v>193</v>
      </c>
      <c r="G600" s="113">
        <v>1184.4000000000001</v>
      </c>
      <c r="H600" s="113">
        <v>1184.4000000000001</v>
      </c>
      <c r="I600" s="130"/>
    </row>
    <row r="601" spans="1:9" ht="78.75" x14ac:dyDescent="0.25">
      <c r="A601" s="131" t="s">
        <v>214</v>
      </c>
      <c r="B601" s="132">
        <v>918</v>
      </c>
      <c r="C601" s="133">
        <v>5</v>
      </c>
      <c r="D601" s="133">
        <v>5</v>
      </c>
      <c r="E601" s="115" t="s">
        <v>383</v>
      </c>
      <c r="F601" s="116" t="s">
        <v>215</v>
      </c>
      <c r="G601" s="113">
        <v>1128</v>
      </c>
      <c r="H601" s="113">
        <v>1128</v>
      </c>
      <c r="I601" s="130"/>
    </row>
    <row r="602" spans="1:9" ht="31.5" x14ac:dyDescent="0.25">
      <c r="A602" s="131" t="s">
        <v>200</v>
      </c>
      <c r="B602" s="132">
        <v>918</v>
      </c>
      <c r="C602" s="133">
        <v>5</v>
      </c>
      <c r="D602" s="133">
        <v>5</v>
      </c>
      <c r="E602" s="115" t="s">
        <v>383</v>
      </c>
      <c r="F602" s="116" t="s">
        <v>201</v>
      </c>
      <c r="G602" s="113">
        <v>56.4</v>
      </c>
      <c r="H602" s="113">
        <v>56.4</v>
      </c>
      <c r="I602" s="130"/>
    </row>
    <row r="603" spans="1:9" x14ac:dyDescent="0.25">
      <c r="A603" s="131" t="s">
        <v>724</v>
      </c>
      <c r="B603" s="132">
        <v>918</v>
      </c>
      <c r="C603" s="133">
        <v>6</v>
      </c>
      <c r="D603" s="133">
        <v>0</v>
      </c>
      <c r="E603" s="115" t="s">
        <v>193</v>
      </c>
      <c r="F603" s="116" t="s">
        <v>193</v>
      </c>
      <c r="G603" s="113">
        <v>1194.4000000000001</v>
      </c>
      <c r="H603" s="113">
        <v>0</v>
      </c>
      <c r="I603" s="130"/>
    </row>
    <row r="604" spans="1:9" ht="17.25" customHeight="1" x14ac:dyDescent="0.25">
      <c r="A604" s="131" t="s">
        <v>358</v>
      </c>
      <c r="B604" s="132">
        <v>918</v>
      </c>
      <c r="C604" s="133">
        <v>6</v>
      </c>
      <c r="D604" s="133">
        <v>5</v>
      </c>
      <c r="E604" s="115" t="s">
        <v>193</v>
      </c>
      <c r="F604" s="116" t="s">
        <v>193</v>
      </c>
      <c r="G604" s="113">
        <v>1194.4000000000001</v>
      </c>
      <c r="H604" s="113">
        <v>0</v>
      </c>
      <c r="I604" s="130"/>
    </row>
    <row r="605" spans="1:9" ht="47.25" customHeight="1" x14ac:dyDescent="0.25">
      <c r="A605" s="131" t="s">
        <v>337</v>
      </c>
      <c r="B605" s="132">
        <v>918</v>
      </c>
      <c r="C605" s="133">
        <v>6</v>
      </c>
      <c r="D605" s="133">
        <v>5</v>
      </c>
      <c r="E605" s="115" t="s">
        <v>338</v>
      </c>
      <c r="F605" s="116" t="s">
        <v>193</v>
      </c>
      <c r="G605" s="113">
        <v>1194.4000000000001</v>
      </c>
      <c r="H605" s="113">
        <v>0</v>
      </c>
      <c r="I605" s="130"/>
    </row>
    <row r="606" spans="1:9" ht="47.25" x14ac:dyDescent="0.25">
      <c r="A606" s="131" t="s">
        <v>352</v>
      </c>
      <c r="B606" s="132">
        <v>918</v>
      </c>
      <c r="C606" s="133">
        <v>6</v>
      </c>
      <c r="D606" s="133">
        <v>5</v>
      </c>
      <c r="E606" s="115" t="s">
        <v>353</v>
      </c>
      <c r="F606" s="116" t="s">
        <v>193</v>
      </c>
      <c r="G606" s="113">
        <v>1194.4000000000001</v>
      </c>
      <c r="H606" s="113">
        <v>0</v>
      </c>
      <c r="I606" s="130"/>
    </row>
    <row r="607" spans="1:9" ht="31.5" x14ac:dyDescent="0.25">
      <c r="A607" s="131" t="s">
        <v>354</v>
      </c>
      <c r="B607" s="132">
        <v>918</v>
      </c>
      <c r="C607" s="133">
        <v>6</v>
      </c>
      <c r="D607" s="133">
        <v>5</v>
      </c>
      <c r="E607" s="115" t="s">
        <v>355</v>
      </c>
      <c r="F607" s="116" t="s">
        <v>193</v>
      </c>
      <c r="G607" s="113">
        <v>1194.4000000000001</v>
      </c>
      <c r="H607" s="113">
        <v>0</v>
      </c>
      <c r="I607" s="130"/>
    </row>
    <row r="608" spans="1:9" ht="63" x14ac:dyDescent="0.25">
      <c r="A608" s="131" t="s">
        <v>356</v>
      </c>
      <c r="B608" s="132">
        <v>918</v>
      </c>
      <c r="C608" s="133">
        <v>6</v>
      </c>
      <c r="D608" s="133">
        <v>5</v>
      </c>
      <c r="E608" s="115" t="s">
        <v>357</v>
      </c>
      <c r="F608" s="116" t="s">
        <v>193</v>
      </c>
      <c r="G608" s="113">
        <v>1194.4000000000001</v>
      </c>
      <c r="H608" s="113">
        <v>0</v>
      </c>
      <c r="I608" s="130"/>
    </row>
    <row r="609" spans="1:9" ht="31.5" x14ac:dyDescent="0.25">
      <c r="A609" s="131" t="s">
        <v>200</v>
      </c>
      <c r="B609" s="132">
        <v>918</v>
      </c>
      <c r="C609" s="133">
        <v>6</v>
      </c>
      <c r="D609" s="133">
        <v>5</v>
      </c>
      <c r="E609" s="115" t="s">
        <v>357</v>
      </c>
      <c r="F609" s="116" t="s">
        <v>201</v>
      </c>
      <c r="G609" s="113">
        <v>1194.4000000000001</v>
      </c>
      <c r="H609" s="113">
        <v>0</v>
      </c>
      <c r="I609" s="130"/>
    </row>
    <row r="610" spans="1:9" x14ac:dyDescent="0.25">
      <c r="A610" s="131" t="s">
        <v>708</v>
      </c>
      <c r="B610" s="132">
        <v>918</v>
      </c>
      <c r="C610" s="133">
        <v>10</v>
      </c>
      <c r="D610" s="133">
        <v>0</v>
      </c>
      <c r="E610" s="115" t="s">
        <v>193</v>
      </c>
      <c r="F610" s="116" t="s">
        <v>193</v>
      </c>
      <c r="G610" s="113">
        <v>10831.5</v>
      </c>
      <c r="H610" s="113">
        <v>10831.5</v>
      </c>
      <c r="I610" s="130"/>
    </row>
    <row r="611" spans="1:9" x14ac:dyDescent="0.25">
      <c r="A611" s="131" t="s">
        <v>384</v>
      </c>
      <c r="B611" s="132">
        <v>918</v>
      </c>
      <c r="C611" s="133">
        <v>10</v>
      </c>
      <c r="D611" s="133">
        <v>3</v>
      </c>
      <c r="E611" s="115" t="s">
        <v>193</v>
      </c>
      <c r="F611" s="116" t="s">
        <v>193</v>
      </c>
      <c r="G611" s="113">
        <v>10831.5</v>
      </c>
      <c r="H611" s="113">
        <v>10831.5</v>
      </c>
      <c r="I611" s="130"/>
    </row>
    <row r="612" spans="1:9" ht="47.25" customHeight="1" x14ac:dyDescent="0.25">
      <c r="A612" s="131" t="s">
        <v>337</v>
      </c>
      <c r="B612" s="132">
        <v>918</v>
      </c>
      <c r="C612" s="133">
        <v>10</v>
      </c>
      <c r="D612" s="133">
        <v>3</v>
      </c>
      <c r="E612" s="115" t="s">
        <v>338</v>
      </c>
      <c r="F612" s="116" t="s">
        <v>193</v>
      </c>
      <c r="G612" s="113">
        <v>10831.5</v>
      </c>
      <c r="H612" s="113">
        <v>10831.5</v>
      </c>
      <c r="I612" s="130"/>
    </row>
    <row r="613" spans="1:9" ht="47.25" x14ac:dyDescent="0.25">
      <c r="A613" s="131" t="s">
        <v>373</v>
      </c>
      <c r="B613" s="132">
        <v>918</v>
      </c>
      <c r="C613" s="133">
        <v>10</v>
      </c>
      <c r="D613" s="133">
        <v>3</v>
      </c>
      <c r="E613" s="115" t="s">
        <v>374</v>
      </c>
      <c r="F613" s="116" t="s">
        <v>193</v>
      </c>
      <c r="G613" s="113">
        <v>10831.5</v>
      </c>
      <c r="H613" s="113">
        <v>10831.5</v>
      </c>
      <c r="I613" s="130"/>
    </row>
    <row r="614" spans="1:9" ht="31.5" x14ac:dyDescent="0.25">
      <c r="A614" s="131" t="s">
        <v>380</v>
      </c>
      <c r="B614" s="132">
        <v>918</v>
      </c>
      <c r="C614" s="133">
        <v>10</v>
      </c>
      <c r="D614" s="133">
        <v>3</v>
      </c>
      <c r="E614" s="115" t="s">
        <v>381</v>
      </c>
      <c r="F614" s="116" t="s">
        <v>193</v>
      </c>
      <c r="G614" s="113">
        <v>10831.5</v>
      </c>
      <c r="H614" s="113">
        <v>10831.5</v>
      </c>
      <c r="I614" s="130"/>
    </row>
    <row r="615" spans="1:9" ht="48" customHeight="1" x14ac:dyDescent="0.25">
      <c r="A615" s="131" t="s">
        <v>382</v>
      </c>
      <c r="B615" s="132">
        <v>918</v>
      </c>
      <c r="C615" s="133">
        <v>10</v>
      </c>
      <c r="D615" s="133">
        <v>3</v>
      </c>
      <c r="E615" s="115" t="s">
        <v>383</v>
      </c>
      <c r="F615" s="116" t="s">
        <v>193</v>
      </c>
      <c r="G615" s="113">
        <v>10831.5</v>
      </c>
      <c r="H615" s="113">
        <v>10831.5</v>
      </c>
      <c r="I615" s="130"/>
    </row>
    <row r="616" spans="1:9" ht="18.75" customHeight="1" x14ac:dyDescent="0.25">
      <c r="A616" s="131" t="s">
        <v>245</v>
      </c>
      <c r="B616" s="132">
        <v>918</v>
      </c>
      <c r="C616" s="133">
        <v>10</v>
      </c>
      <c r="D616" s="133">
        <v>3</v>
      </c>
      <c r="E616" s="115" t="s">
        <v>383</v>
      </c>
      <c r="F616" s="116" t="s">
        <v>246</v>
      </c>
      <c r="G616" s="113">
        <v>10831.5</v>
      </c>
      <c r="H616" s="113">
        <v>10831.5</v>
      </c>
      <c r="I616" s="130"/>
    </row>
    <row r="617" spans="1:9" x14ac:dyDescent="0.25">
      <c r="A617" s="131" t="s">
        <v>721</v>
      </c>
      <c r="B617" s="132">
        <v>918</v>
      </c>
      <c r="C617" s="133">
        <v>11</v>
      </c>
      <c r="D617" s="133">
        <v>0</v>
      </c>
      <c r="E617" s="115" t="s">
        <v>193</v>
      </c>
      <c r="F617" s="116" t="s">
        <v>193</v>
      </c>
      <c r="G617" s="113">
        <v>9000</v>
      </c>
      <c r="H617" s="113">
        <v>0</v>
      </c>
      <c r="I617" s="130"/>
    </row>
    <row r="618" spans="1:9" x14ac:dyDescent="0.25">
      <c r="A618" s="131" t="s">
        <v>569</v>
      </c>
      <c r="B618" s="132">
        <v>918</v>
      </c>
      <c r="C618" s="133">
        <v>11</v>
      </c>
      <c r="D618" s="133">
        <v>1</v>
      </c>
      <c r="E618" s="115" t="s">
        <v>193</v>
      </c>
      <c r="F618" s="116" t="s">
        <v>193</v>
      </c>
      <c r="G618" s="113">
        <v>9000</v>
      </c>
      <c r="H618" s="113">
        <v>0</v>
      </c>
      <c r="I618" s="130"/>
    </row>
    <row r="619" spans="1:9" ht="63" x14ac:dyDescent="0.25">
      <c r="A619" s="131" t="s">
        <v>553</v>
      </c>
      <c r="B619" s="132">
        <v>918</v>
      </c>
      <c r="C619" s="133">
        <v>11</v>
      </c>
      <c r="D619" s="133">
        <v>1</v>
      </c>
      <c r="E619" s="115" t="s">
        <v>554</v>
      </c>
      <c r="F619" s="116" t="s">
        <v>193</v>
      </c>
      <c r="G619" s="113">
        <v>9000</v>
      </c>
      <c r="H619" s="113">
        <v>0</v>
      </c>
      <c r="I619" s="130"/>
    </row>
    <row r="620" spans="1:9" ht="47.25" x14ac:dyDescent="0.25">
      <c r="A620" s="131" t="s">
        <v>563</v>
      </c>
      <c r="B620" s="132">
        <v>918</v>
      </c>
      <c r="C620" s="133">
        <v>11</v>
      </c>
      <c r="D620" s="133">
        <v>1</v>
      </c>
      <c r="E620" s="115" t="s">
        <v>564</v>
      </c>
      <c r="F620" s="116" t="s">
        <v>193</v>
      </c>
      <c r="G620" s="113">
        <v>9000</v>
      </c>
      <c r="H620" s="113">
        <v>0</v>
      </c>
      <c r="I620" s="130"/>
    </row>
    <row r="621" spans="1:9" ht="31.5" x14ac:dyDescent="0.25">
      <c r="A621" s="131" t="s">
        <v>576</v>
      </c>
      <c r="B621" s="132">
        <v>918</v>
      </c>
      <c r="C621" s="133">
        <v>11</v>
      </c>
      <c r="D621" s="133">
        <v>1</v>
      </c>
      <c r="E621" s="115" t="s">
        <v>577</v>
      </c>
      <c r="F621" s="116" t="s">
        <v>193</v>
      </c>
      <c r="G621" s="113">
        <v>9000</v>
      </c>
      <c r="H621" s="113">
        <v>0</v>
      </c>
      <c r="I621" s="130"/>
    </row>
    <row r="622" spans="1:9" ht="157.5" x14ac:dyDescent="0.25">
      <c r="A622" s="131" t="s">
        <v>580</v>
      </c>
      <c r="B622" s="132">
        <v>918</v>
      </c>
      <c r="C622" s="133">
        <v>11</v>
      </c>
      <c r="D622" s="133">
        <v>1</v>
      </c>
      <c r="E622" s="115" t="s">
        <v>581</v>
      </c>
      <c r="F622" s="116" t="s">
        <v>193</v>
      </c>
      <c r="G622" s="113">
        <v>9000</v>
      </c>
      <c r="H622" s="113">
        <v>0</v>
      </c>
      <c r="I622" s="130"/>
    </row>
    <row r="623" spans="1:9" ht="31.5" x14ac:dyDescent="0.25">
      <c r="A623" s="131" t="s">
        <v>341</v>
      </c>
      <c r="B623" s="132">
        <v>918</v>
      </c>
      <c r="C623" s="133">
        <v>11</v>
      </c>
      <c r="D623" s="133">
        <v>1</v>
      </c>
      <c r="E623" s="115" t="s">
        <v>581</v>
      </c>
      <c r="F623" s="116" t="s">
        <v>342</v>
      </c>
      <c r="G623" s="113">
        <v>9000</v>
      </c>
      <c r="H623" s="113">
        <v>0</v>
      </c>
      <c r="I623" s="130"/>
    </row>
    <row r="624" spans="1:9" s="120" customFormat="1" x14ac:dyDescent="0.25">
      <c r="A624" s="134" t="s">
        <v>725</v>
      </c>
      <c r="B624" s="135">
        <v>923</v>
      </c>
      <c r="C624" s="136">
        <v>0</v>
      </c>
      <c r="D624" s="136">
        <v>0</v>
      </c>
      <c r="E624" s="121" t="s">
        <v>193</v>
      </c>
      <c r="F624" s="122" t="s">
        <v>193</v>
      </c>
      <c r="G624" s="111">
        <v>3502.8</v>
      </c>
      <c r="H624" s="111">
        <v>3613.8</v>
      </c>
      <c r="I624" s="129"/>
    </row>
    <row r="625" spans="1:9" x14ac:dyDescent="0.25">
      <c r="A625" s="131" t="s">
        <v>710</v>
      </c>
      <c r="B625" s="132">
        <v>923</v>
      </c>
      <c r="C625" s="133">
        <v>1</v>
      </c>
      <c r="D625" s="133">
        <v>0</v>
      </c>
      <c r="E625" s="115" t="s">
        <v>193</v>
      </c>
      <c r="F625" s="116" t="s">
        <v>193</v>
      </c>
      <c r="G625" s="113">
        <v>3502.8</v>
      </c>
      <c r="H625" s="113">
        <v>3613.8</v>
      </c>
      <c r="I625" s="130"/>
    </row>
    <row r="626" spans="1:9" ht="47.25" x14ac:dyDescent="0.25">
      <c r="A626" s="131" t="s">
        <v>394</v>
      </c>
      <c r="B626" s="132">
        <v>923</v>
      </c>
      <c r="C626" s="133">
        <v>1</v>
      </c>
      <c r="D626" s="133">
        <v>6</v>
      </c>
      <c r="E626" s="115" t="s">
        <v>193</v>
      </c>
      <c r="F626" s="116" t="s">
        <v>193</v>
      </c>
      <c r="G626" s="113">
        <v>3502.8</v>
      </c>
      <c r="H626" s="113">
        <v>3613.8</v>
      </c>
      <c r="I626" s="130"/>
    </row>
    <row r="627" spans="1:9" x14ac:dyDescent="0.25">
      <c r="A627" s="131" t="s">
        <v>654</v>
      </c>
      <c r="B627" s="132">
        <v>923</v>
      </c>
      <c r="C627" s="133">
        <v>1</v>
      </c>
      <c r="D627" s="133">
        <v>6</v>
      </c>
      <c r="E627" s="115" t="s">
        <v>655</v>
      </c>
      <c r="F627" s="116" t="s">
        <v>193</v>
      </c>
      <c r="G627" s="113">
        <v>3502.8</v>
      </c>
      <c r="H627" s="113">
        <v>3613.8</v>
      </c>
      <c r="I627" s="130"/>
    </row>
    <row r="628" spans="1:9" ht="47.25" x14ac:dyDescent="0.25">
      <c r="A628" s="131" t="s">
        <v>666</v>
      </c>
      <c r="B628" s="132">
        <v>923</v>
      </c>
      <c r="C628" s="133">
        <v>1</v>
      </c>
      <c r="D628" s="133">
        <v>6</v>
      </c>
      <c r="E628" s="115" t="s">
        <v>667</v>
      </c>
      <c r="F628" s="116" t="s">
        <v>193</v>
      </c>
      <c r="G628" s="113">
        <v>3502.8</v>
      </c>
      <c r="H628" s="113">
        <v>3613.8</v>
      </c>
      <c r="I628" s="130"/>
    </row>
    <row r="629" spans="1:9" ht="31.5" x14ac:dyDescent="0.25">
      <c r="A629" s="131" t="s">
        <v>668</v>
      </c>
      <c r="B629" s="132">
        <v>923</v>
      </c>
      <c r="C629" s="133">
        <v>1</v>
      </c>
      <c r="D629" s="133">
        <v>6</v>
      </c>
      <c r="E629" s="115" t="s">
        <v>669</v>
      </c>
      <c r="F629" s="116" t="s">
        <v>193</v>
      </c>
      <c r="G629" s="113">
        <v>1806.2</v>
      </c>
      <c r="H629" s="113">
        <v>1780.3</v>
      </c>
      <c r="I629" s="130"/>
    </row>
    <row r="630" spans="1:9" ht="173.25" x14ac:dyDescent="0.25">
      <c r="A630" s="131" t="s">
        <v>265</v>
      </c>
      <c r="B630" s="132">
        <v>923</v>
      </c>
      <c r="C630" s="133">
        <v>1</v>
      </c>
      <c r="D630" s="133">
        <v>6</v>
      </c>
      <c r="E630" s="115" t="s">
        <v>670</v>
      </c>
      <c r="F630" s="116" t="s">
        <v>193</v>
      </c>
      <c r="G630" s="113">
        <v>1806.2</v>
      </c>
      <c r="H630" s="113">
        <v>1780.3</v>
      </c>
      <c r="I630" s="130"/>
    </row>
    <row r="631" spans="1:9" ht="78.75" x14ac:dyDescent="0.25">
      <c r="A631" s="131" t="s">
        <v>214</v>
      </c>
      <c r="B631" s="132">
        <v>923</v>
      </c>
      <c r="C631" s="133">
        <v>1</v>
      </c>
      <c r="D631" s="133">
        <v>6</v>
      </c>
      <c r="E631" s="115" t="s">
        <v>670</v>
      </c>
      <c r="F631" s="116" t="s">
        <v>215</v>
      </c>
      <c r="G631" s="113">
        <v>1806.2</v>
      </c>
      <c r="H631" s="113">
        <v>1780.3</v>
      </c>
      <c r="I631" s="130"/>
    </row>
    <row r="632" spans="1:9" ht="31.5" x14ac:dyDescent="0.25">
      <c r="A632" s="131" t="s">
        <v>671</v>
      </c>
      <c r="B632" s="132">
        <v>923</v>
      </c>
      <c r="C632" s="133">
        <v>1</v>
      </c>
      <c r="D632" s="133">
        <v>6</v>
      </c>
      <c r="E632" s="115" t="s">
        <v>672</v>
      </c>
      <c r="F632" s="116" t="s">
        <v>193</v>
      </c>
      <c r="G632" s="113">
        <v>1696.6</v>
      </c>
      <c r="H632" s="113">
        <v>1833.5</v>
      </c>
      <c r="I632" s="130"/>
    </row>
    <row r="633" spans="1:9" ht="31.5" x14ac:dyDescent="0.25">
      <c r="A633" s="131" t="s">
        <v>333</v>
      </c>
      <c r="B633" s="132">
        <v>923</v>
      </c>
      <c r="C633" s="133">
        <v>1</v>
      </c>
      <c r="D633" s="133">
        <v>6</v>
      </c>
      <c r="E633" s="115" t="s">
        <v>673</v>
      </c>
      <c r="F633" s="116" t="s">
        <v>193</v>
      </c>
      <c r="G633" s="113">
        <v>6.4</v>
      </c>
      <c r="H633" s="113">
        <v>19.399999999999999</v>
      </c>
      <c r="I633" s="130"/>
    </row>
    <row r="634" spans="1:9" ht="31.5" x14ac:dyDescent="0.25">
      <c r="A634" s="131" t="s">
        <v>200</v>
      </c>
      <c r="B634" s="132">
        <v>923</v>
      </c>
      <c r="C634" s="133">
        <v>1</v>
      </c>
      <c r="D634" s="133">
        <v>6</v>
      </c>
      <c r="E634" s="115" t="s">
        <v>673</v>
      </c>
      <c r="F634" s="116" t="s">
        <v>201</v>
      </c>
      <c r="G634" s="113">
        <v>6.4</v>
      </c>
      <c r="H634" s="113">
        <v>19.399999999999999</v>
      </c>
      <c r="I634" s="130"/>
    </row>
    <row r="635" spans="1:9" ht="173.25" x14ac:dyDescent="0.25">
      <c r="A635" s="131" t="s">
        <v>265</v>
      </c>
      <c r="B635" s="132">
        <v>923</v>
      </c>
      <c r="C635" s="133">
        <v>1</v>
      </c>
      <c r="D635" s="133">
        <v>6</v>
      </c>
      <c r="E635" s="115" t="s">
        <v>674</v>
      </c>
      <c r="F635" s="116" t="s">
        <v>193</v>
      </c>
      <c r="G635" s="113">
        <v>1690.2</v>
      </c>
      <c r="H635" s="113">
        <v>1814.1</v>
      </c>
      <c r="I635" s="130"/>
    </row>
    <row r="636" spans="1:9" ht="78.75" x14ac:dyDescent="0.25">
      <c r="A636" s="131" t="s">
        <v>214</v>
      </c>
      <c r="B636" s="132">
        <v>923</v>
      </c>
      <c r="C636" s="133">
        <v>1</v>
      </c>
      <c r="D636" s="133">
        <v>6</v>
      </c>
      <c r="E636" s="115" t="s">
        <v>674</v>
      </c>
      <c r="F636" s="116" t="s">
        <v>215</v>
      </c>
      <c r="G636" s="113">
        <v>1690.2</v>
      </c>
      <c r="H636" s="113">
        <v>1814.1</v>
      </c>
      <c r="I636" s="130"/>
    </row>
    <row r="637" spans="1:9" x14ac:dyDescent="0.25">
      <c r="A637" s="230" t="s">
        <v>702</v>
      </c>
      <c r="B637" s="231"/>
      <c r="C637" s="231"/>
      <c r="D637" s="231"/>
      <c r="E637" s="231"/>
      <c r="F637" s="232"/>
      <c r="G637" s="111">
        <f>1378848.9-8187.6</f>
        <v>1370661.2999999998</v>
      </c>
      <c r="H637" s="111">
        <f>1334961.6-17521.8</f>
        <v>1317439.8</v>
      </c>
      <c r="I637" s="130"/>
    </row>
    <row r="638" spans="1:9" x14ac:dyDescent="0.25">
      <c r="A638" s="109"/>
      <c r="B638" s="118"/>
      <c r="C638" s="118"/>
      <c r="D638" s="118"/>
      <c r="E638" s="114"/>
      <c r="F638" s="114"/>
      <c r="G638" s="104"/>
      <c r="H638" s="104"/>
      <c r="I638" s="104"/>
    </row>
    <row r="639" spans="1:9" s="163" customFormat="1" x14ac:dyDescent="0.25">
      <c r="A639" s="162" t="s">
        <v>758</v>
      </c>
      <c r="G639" s="234" t="s">
        <v>759</v>
      </c>
      <c r="H639" s="234"/>
    </row>
  </sheetData>
  <autoFilter ref="A18:K637" xr:uid="{00000000-0009-0000-0000-000006000000}"/>
  <mergeCells count="6">
    <mergeCell ref="G639:H639"/>
    <mergeCell ref="A14:H14"/>
    <mergeCell ref="A16:A17"/>
    <mergeCell ref="B16:F16"/>
    <mergeCell ref="G16:H16"/>
    <mergeCell ref="A637:F637"/>
  </mergeCells>
  <pageMargins left="0.78740157480314965" right="0.39370078740157483" top="0.78740157480314965" bottom="0.78740157480314965" header="0.31496062992125984" footer="0.31496062992125984"/>
  <pageSetup paperSize="9" scale="73" orientation="portrait" r:id="rId1"/>
  <headerFooter differentFirst="1">
    <oddHeader>&amp;C&amp;P</oddHeader>
  </headerFooter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0"/>
  <sheetViews>
    <sheetView topLeftCell="A4" workbookViewId="0">
      <selection activeCell="I24" sqref="I24"/>
    </sheetView>
  </sheetViews>
  <sheetFormatPr defaultColWidth="9.140625" defaultRowHeight="15" x14ac:dyDescent="0.25"/>
  <cols>
    <col min="1" max="1" width="10.42578125" style="170" customWidth="1"/>
    <col min="2" max="2" width="34.42578125" style="170" customWidth="1"/>
    <col min="3" max="3" width="17.28515625" style="170" customWidth="1"/>
    <col min="4" max="4" width="17" style="172" customWidth="1"/>
    <col min="5" max="5" width="15.7109375" style="172" customWidth="1"/>
    <col min="6" max="256" width="9.140625" style="170"/>
    <col min="257" max="257" width="10.42578125" style="170" customWidth="1"/>
    <col min="258" max="258" width="34.42578125" style="170" customWidth="1"/>
    <col min="259" max="259" width="17.28515625" style="170" customWidth="1"/>
    <col min="260" max="260" width="17" style="170" customWidth="1"/>
    <col min="261" max="261" width="15.7109375" style="170" customWidth="1"/>
    <col min="262" max="512" width="9.140625" style="170"/>
    <col min="513" max="513" width="10.42578125" style="170" customWidth="1"/>
    <col min="514" max="514" width="34.42578125" style="170" customWidth="1"/>
    <col min="515" max="515" width="17.28515625" style="170" customWidth="1"/>
    <col min="516" max="516" width="17" style="170" customWidth="1"/>
    <col min="517" max="517" width="15.7109375" style="170" customWidth="1"/>
    <col min="518" max="768" width="9.140625" style="170"/>
    <col min="769" max="769" width="10.42578125" style="170" customWidth="1"/>
    <col min="770" max="770" width="34.42578125" style="170" customWidth="1"/>
    <col min="771" max="771" width="17.28515625" style="170" customWidth="1"/>
    <col min="772" max="772" width="17" style="170" customWidth="1"/>
    <col min="773" max="773" width="15.7109375" style="170" customWidth="1"/>
    <col min="774" max="1024" width="9.140625" style="170"/>
    <col min="1025" max="1025" width="10.42578125" style="170" customWidth="1"/>
    <col min="1026" max="1026" width="34.42578125" style="170" customWidth="1"/>
    <col min="1027" max="1027" width="17.28515625" style="170" customWidth="1"/>
    <col min="1028" max="1028" width="17" style="170" customWidth="1"/>
    <col min="1029" max="1029" width="15.7109375" style="170" customWidth="1"/>
    <col min="1030" max="1280" width="9.140625" style="170"/>
    <col min="1281" max="1281" width="10.42578125" style="170" customWidth="1"/>
    <col min="1282" max="1282" width="34.42578125" style="170" customWidth="1"/>
    <col min="1283" max="1283" width="17.28515625" style="170" customWidth="1"/>
    <col min="1284" max="1284" width="17" style="170" customWidth="1"/>
    <col min="1285" max="1285" width="15.7109375" style="170" customWidth="1"/>
    <col min="1286" max="1536" width="9.140625" style="170"/>
    <col min="1537" max="1537" width="10.42578125" style="170" customWidth="1"/>
    <col min="1538" max="1538" width="34.42578125" style="170" customWidth="1"/>
    <col min="1539" max="1539" width="17.28515625" style="170" customWidth="1"/>
    <col min="1540" max="1540" width="17" style="170" customWidth="1"/>
    <col min="1541" max="1541" width="15.7109375" style="170" customWidth="1"/>
    <col min="1542" max="1792" width="9.140625" style="170"/>
    <col min="1793" max="1793" width="10.42578125" style="170" customWidth="1"/>
    <col min="1794" max="1794" width="34.42578125" style="170" customWidth="1"/>
    <col min="1795" max="1795" width="17.28515625" style="170" customWidth="1"/>
    <col min="1796" max="1796" width="17" style="170" customWidth="1"/>
    <col min="1797" max="1797" width="15.7109375" style="170" customWidth="1"/>
    <col min="1798" max="2048" width="9.140625" style="170"/>
    <col min="2049" max="2049" width="10.42578125" style="170" customWidth="1"/>
    <col min="2050" max="2050" width="34.42578125" style="170" customWidth="1"/>
    <col min="2051" max="2051" width="17.28515625" style="170" customWidth="1"/>
    <col min="2052" max="2052" width="17" style="170" customWidth="1"/>
    <col min="2053" max="2053" width="15.7109375" style="170" customWidth="1"/>
    <col min="2054" max="2304" width="9.140625" style="170"/>
    <col min="2305" max="2305" width="10.42578125" style="170" customWidth="1"/>
    <col min="2306" max="2306" width="34.42578125" style="170" customWidth="1"/>
    <col min="2307" max="2307" width="17.28515625" style="170" customWidth="1"/>
    <col min="2308" max="2308" width="17" style="170" customWidth="1"/>
    <col min="2309" max="2309" width="15.7109375" style="170" customWidth="1"/>
    <col min="2310" max="2560" width="9.140625" style="170"/>
    <col min="2561" max="2561" width="10.42578125" style="170" customWidth="1"/>
    <col min="2562" max="2562" width="34.42578125" style="170" customWidth="1"/>
    <col min="2563" max="2563" width="17.28515625" style="170" customWidth="1"/>
    <col min="2564" max="2564" width="17" style="170" customWidth="1"/>
    <col min="2565" max="2565" width="15.7109375" style="170" customWidth="1"/>
    <col min="2566" max="2816" width="9.140625" style="170"/>
    <col min="2817" max="2817" width="10.42578125" style="170" customWidth="1"/>
    <col min="2818" max="2818" width="34.42578125" style="170" customWidth="1"/>
    <col min="2819" max="2819" width="17.28515625" style="170" customWidth="1"/>
    <col min="2820" max="2820" width="17" style="170" customWidth="1"/>
    <col min="2821" max="2821" width="15.7109375" style="170" customWidth="1"/>
    <col min="2822" max="3072" width="9.140625" style="170"/>
    <col min="3073" max="3073" width="10.42578125" style="170" customWidth="1"/>
    <col min="3074" max="3074" width="34.42578125" style="170" customWidth="1"/>
    <col min="3075" max="3075" width="17.28515625" style="170" customWidth="1"/>
    <col min="3076" max="3076" width="17" style="170" customWidth="1"/>
    <col min="3077" max="3077" width="15.7109375" style="170" customWidth="1"/>
    <col min="3078" max="3328" width="9.140625" style="170"/>
    <col min="3329" max="3329" width="10.42578125" style="170" customWidth="1"/>
    <col min="3330" max="3330" width="34.42578125" style="170" customWidth="1"/>
    <col min="3331" max="3331" width="17.28515625" style="170" customWidth="1"/>
    <col min="3332" max="3332" width="17" style="170" customWidth="1"/>
    <col min="3333" max="3333" width="15.7109375" style="170" customWidth="1"/>
    <col min="3334" max="3584" width="9.140625" style="170"/>
    <col min="3585" max="3585" width="10.42578125" style="170" customWidth="1"/>
    <col min="3586" max="3586" width="34.42578125" style="170" customWidth="1"/>
    <col min="3587" max="3587" width="17.28515625" style="170" customWidth="1"/>
    <col min="3588" max="3588" width="17" style="170" customWidth="1"/>
    <col min="3589" max="3589" width="15.7109375" style="170" customWidth="1"/>
    <col min="3590" max="3840" width="9.140625" style="170"/>
    <col min="3841" max="3841" width="10.42578125" style="170" customWidth="1"/>
    <col min="3842" max="3842" width="34.42578125" style="170" customWidth="1"/>
    <col min="3843" max="3843" width="17.28515625" style="170" customWidth="1"/>
    <col min="3844" max="3844" width="17" style="170" customWidth="1"/>
    <col min="3845" max="3845" width="15.7109375" style="170" customWidth="1"/>
    <col min="3846" max="4096" width="9.140625" style="170"/>
    <col min="4097" max="4097" width="10.42578125" style="170" customWidth="1"/>
    <col min="4098" max="4098" width="34.42578125" style="170" customWidth="1"/>
    <col min="4099" max="4099" width="17.28515625" style="170" customWidth="1"/>
    <col min="4100" max="4100" width="17" style="170" customWidth="1"/>
    <col min="4101" max="4101" width="15.7109375" style="170" customWidth="1"/>
    <col min="4102" max="4352" width="9.140625" style="170"/>
    <col min="4353" max="4353" width="10.42578125" style="170" customWidth="1"/>
    <col min="4354" max="4354" width="34.42578125" style="170" customWidth="1"/>
    <col min="4355" max="4355" width="17.28515625" style="170" customWidth="1"/>
    <col min="4356" max="4356" width="17" style="170" customWidth="1"/>
    <col min="4357" max="4357" width="15.7109375" style="170" customWidth="1"/>
    <col min="4358" max="4608" width="9.140625" style="170"/>
    <col min="4609" max="4609" width="10.42578125" style="170" customWidth="1"/>
    <col min="4610" max="4610" width="34.42578125" style="170" customWidth="1"/>
    <col min="4611" max="4611" width="17.28515625" style="170" customWidth="1"/>
    <col min="4612" max="4612" width="17" style="170" customWidth="1"/>
    <col min="4613" max="4613" width="15.7109375" style="170" customWidth="1"/>
    <col min="4614" max="4864" width="9.140625" style="170"/>
    <col min="4865" max="4865" width="10.42578125" style="170" customWidth="1"/>
    <col min="4866" max="4866" width="34.42578125" style="170" customWidth="1"/>
    <col min="4867" max="4867" width="17.28515625" style="170" customWidth="1"/>
    <col min="4868" max="4868" width="17" style="170" customWidth="1"/>
    <col min="4869" max="4869" width="15.7109375" style="170" customWidth="1"/>
    <col min="4870" max="5120" width="9.140625" style="170"/>
    <col min="5121" max="5121" width="10.42578125" style="170" customWidth="1"/>
    <col min="5122" max="5122" width="34.42578125" style="170" customWidth="1"/>
    <col min="5123" max="5123" width="17.28515625" style="170" customWidth="1"/>
    <col min="5124" max="5124" width="17" style="170" customWidth="1"/>
    <col min="5125" max="5125" width="15.7109375" style="170" customWidth="1"/>
    <col min="5126" max="5376" width="9.140625" style="170"/>
    <col min="5377" max="5377" width="10.42578125" style="170" customWidth="1"/>
    <col min="5378" max="5378" width="34.42578125" style="170" customWidth="1"/>
    <col min="5379" max="5379" width="17.28515625" style="170" customWidth="1"/>
    <col min="5380" max="5380" width="17" style="170" customWidth="1"/>
    <col min="5381" max="5381" width="15.7109375" style="170" customWidth="1"/>
    <col min="5382" max="5632" width="9.140625" style="170"/>
    <col min="5633" max="5633" width="10.42578125" style="170" customWidth="1"/>
    <col min="5634" max="5634" width="34.42578125" style="170" customWidth="1"/>
    <col min="5635" max="5635" width="17.28515625" style="170" customWidth="1"/>
    <col min="5636" max="5636" width="17" style="170" customWidth="1"/>
    <col min="5637" max="5637" width="15.7109375" style="170" customWidth="1"/>
    <col min="5638" max="5888" width="9.140625" style="170"/>
    <col min="5889" max="5889" width="10.42578125" style="170" customWidth="1"/>
    <col min="5890" max="5890" width="34.42578125" style="170" customWidth="1"/>
    <col min="5891" max="5891" width="17.28515625" style="170" customWidth="1"/>
    <col min="5892" max="5892" width="17" style="170" customWidth="1"/>
    <col min="5893" max="5893" width="15.7109375" style="170" customWidth="1"/>
    <col min="5894" max="6144" width="9.140625" style="170"/>
    <col min="6145" max="6145" width="10.42578125" style="170" customWidth="1"/>
    <col min="6146" max="6146" width="34.42578125" style="170" customWidth="1"/>
    <col min="6147" max="6147" width="17.28515625" style="170" customWidth="1"/>
    <col min="6148" max="6148" width="17" style="170" customWidth="1"/>
    <col min="6149" max="6149" width="15.7109375" style="170" customWidth="1"/>
    <col min="6150" max="6400" width="9.140625" style="170"/>
    <col min="6401" max="6401" width="10.42578125" style="170" customWidth="1"/>
    <col min="6402" max="6402" width="34.42578125" style="170" customWidth="1"/>
    <col min="6403" max="6403" width="17.28515625" style="170" customWidth="1"/>
    <col min="6404" max="6404" width="17" style="170" customWidth="1"/>
    <col min="6405" max="6405" width="15.7109375" style="170" customWidth="1"/>
    <col min="6406" max="6656" width="9.140625" style="170"/>
    <col min="6657" max="6657" width="10.42578125" style="170" customWidth="1"/>
    <col min="6658" max="6658" width="34.42578125" style="170" customWidth="1"/>
    <col min="6659" max="6659" width="17.28515625" style="170" customWidth="1"/>
    <col min="6660" max="6660" width="17" style="170" customWidth="1"/>
    <col min="6661" max="6661" width="15.7109375" style="170" customWidth="1"/>
    <col min="6662" max="6912" width="9.140625" style="170"/>
    <col min="6913" max="6913" width="10.42578125" style="170" customWidth="1"/>
    <col min="6914" max="6914" width="34.42578125" style="170" customWidth="1"/>
    <col min="6915" max="6915" width="17.28515625" style="170" customWidth="1"/>
    <col min="6916" max="6916" width="17" style="170" customWidth="1"/>
    <col min="6917" max="6917" width="15.7109375" style="170" customWidth="1"/>
    <col min="6918" max="7168" width="9.140625" style="170"/>
    <col min="7169" max="7169" width="10.42578125" style="170" customWidth="1"/>
    <col min="7170" max="7170" width="34.42578125" style="170" customWidth="1"/>
    <col min="7171" max="7171" width="17.28515625" style="170" customWidth="1"/>
    <col min="7172" max="7172" width="17" style="170" customWidth="1"/>
    <col min="7173" max="7173" width="15.7109375" style="170" customWidth="1"/>
    <col min="7174" max="7424" width="9.140625" style="170"/>
    <col min="7425" max="7425" width="10.42578125" style="170" customWidth="1"/>
    <col min="7426" max="7426" width="34.42578125" style="170" customWidth="1"/>
    <col min="7427" max="7427" width="17.28515625" style="170" customWidth="1"/>
    <col min="7428" max="7428" width="17" style="170" customWidth="1"/>
    <col min="7429" max="7429" width="15.7109375" style="170" customWidth="1"/>
    <col min="7430" max="7680" width="9.140625" style="170"/>
    <col min="7681" max="7681" width="10.42578125" style="170" customWidth="1"/>
    <col min="7682" max="7682" width="34.42578125" style="170" customWidth="1"/>
    <col min="7683" max="7683" width="17.28515625" style="170" customWidth="1"/>
    <col min="7684" max="7684" width="17" style="170" customWidth="1"/>
    <col min="7685" max="7685" width="15.7109375" style="170" customWidth="1"/>
    <col min="7686" max="7936" width="9.140625" style="170"/>
    <col min="7937" max="7937" width="10.42578125" style="170" customWidth="1"/>
    <col min="7938" max="7938" width="34.42578125" style="170" customWidth="1"/>
    <col min="7939" max="7939" width="17.28515625" style="170" customWidth="1"/>
    <col min="7940" max="7940" width="17" style="170" customWidth="1"/>
    <col min="7941" max="7941" width="15.7109375" style="170" customWidth="1"/>
    <col min="7942" max="8192" width="9.140625" style="170"/>
    <col min="8193" max="8193" width="10.42578125" style="170" customWidth="1"/>
    <col min="8194" max="8194" width="34.42578125" style="170" customWidth="1"/>
    <col min="8195" max="8195" width="17.28515625" style="170" customWidth="1"/>
    <col min="8196" max="8196" width="17" style="170" customWidth="1"/>
    <col min="8197" max="8197" width="15.7109375" style="170" customWidth="1"/>
    <col min="8198" max="8448" width="9.140625" style="170"/>
    <col min="8449" max="8449" width="10.42578125" style="170" customWidth="1"/>
    <col min="8450" max="8450" width="34.42578125" style="170" customWidth="1"/>
    <col min="8451" max="8451" width="17.28515625" style="170" customWidth="1"/>
    <col min="8452" max="8452" width="17" style="170" customWidth="1"/>
    <col min="8453" max="8453" width="15.7109375" style="170" customWidth="1"/>
    <col min="8454" max="8704" width="9.140625" style="170"/>
    <col min="8705" max="8705" width="10.42578125" style="170" customWidth="1"/>
    <col min="8706" max="8706" width="34.42578125" style="170" customWidth="1"/>
    <col min="8707" max="8707" width="17.28515625" style="170" customWidth="1"/>
    <col min="8708" max="8708" width="17" style="170" customWidth="1"/>
    <col min="8709" max="8709" width="15.7109375" style="170" customWidth="1"/>
    <col min="8710" max="8960" width="9.140625" style="170"/>
    <col min="8961" max="8961" width="10.42578125" style="170" customWidth="1"/>
    <col min="8962" max="8962" width="34.42578125" style="170" customWidth="1"/>
    <col min="8963" max="8963" width="17.28515625" style="170" customWidth="1"/>
    <col min="8964" max="8964" width="17" style="170" customWidth="1"/>
    <col min="8965" max="8965" width="15.7109375" style="170" customWidth="1"/>
    <col min="8966" max="9216" width="9.140625" style="170"/>
    <col min="9217" max="9217" width="10.42578125" style="170" customWidth="1"/>
    <col min="9218" max="9218" width="34.42578125" style="170" customWidth="1"/>
    <col min="9219" max="9219" width="17.28515625" style="170" customWidth="1"/>
    <col min="9220" max="9220" width="17" style="170" customWidth="1"/>
    <col min="9221" max="9221" width="15.7109375" style="170" customWidth="1"/>
    <col min="9222" max="9472" width="9.140625" style="170"/>
    <col min="9473" max="9473" width="10.42578125" style="170" customWidth="1"/>
    <col min="9474" max="9474" width="34.42578125" style="170" customWidth="1"/>
    <col min="9475" max="9475" width="17.28515625" style="170" customWidth="1"/>
    <col min="9476" max="9476" width="17" style="170" customWidth="1"/>
    <col min="9477" max="9477" width="15.7109375" style="170" customWidth="1"/>
    <col min="9478" max="9728" width="9.140625" style="170"/>
    <col min="9729" max="9729" width="10.42578125" style="170" customWidth="1"/>
    <col min="9730" max="9730" width="34.42578125" style="170" customWidth="1"/>
    <col min="9731" max="9731" width="17.28515625" style="170" customWidth="1"/>
    <col min="9732" max="9732" width="17" style="170" customWidth="1"/>
    <col min="9733" max="9733" width="15.7109375" style="170" customWidth="1"/>
    <col min="9734" max="9984" width="9.140625" style="170"/>
    <col min="9985" max="9985" width="10.42578125" style="170" customWidth="1"/>
    <col min="9986" max="9986" width="34.42578125" style="170" customWidth="1"/>
    <col min="9987" max="9987" width="17.28515625" style="170" customWidth="1"/>
    <col min="9988" max="9988" width="17" style="170" customWidth="1"/>
    <col min="9989" max="9989" width="15.7109375" style="170" customWidth="1"/>
    <col min="9990" max="10240" width="9.140625" style="170"/>
    <col min="10241" max="10241" width="10.42578125" style="170" customWidth="1"/>
    <col min="10242" max="10242" width="34.42578125" style="170" customWidth="1"/>
    <col min="10243" max="10243" width="17.28515625" style="170" customWidth="1"/>
    <col min="10244" max="10244" width="17" style="170" customWidth="1"/>
    <col min="10245" max="10245" width="15.7109375" style="170" customWidth="1"/>
    <col min="10246" max="10496" width="9.140625" style="170"/>
    <col min="10497" max="10497" width="10.42578125" style="170" customWidth="1"/>
    <col min="10498" max="10498" width="34.42578125" style="170" customWidth="1"/>
    <col min="10499" max="10499" width="17.28515625" style="170" customWidth="1"/>
    <col min="10500" max="10500" width="17" style="170" customWidth="1"/>
    <col min="10501" max="10501" width="15.7109375" style="170" customWidth="1"/>
    <col min="10502" max="10752" width="9.140625" style="170"/>
    <col min="10753" max="10753" width="10.42578125" style="170" customWidth="1"/>
    <col min="10754" max="10754" width="34.42578125" style="170" customWidth="1"/>
    <col min="10755" max="10755" width="17.28515625" style="170" customWidth="1"/>
    <col min="10756" max="10756" width="17" style="170" customWidth="1"/>
    <col min="10757" max="10757" width="15.7109375" style="170" customWidth="1"/>
    <col min="10758" max="11008" width="9.140625" style="170"/>
    <col min="11009" max="11009" width="10.42578125" style="170" customWidth="1"/>
    <col min="11010" max="11010" width="34.42578125" style="170" customWidth="1"/>
    <col min="11011" max="11011" width="17.28515625" style="170" customWidth="1"/>
    <col min="11012" max="11012" width="17" style="170" customWidth="1"/>
    <col min="11013" max="11013" width="15.7109375" style="170" customWidth="1"/>
    <col min="11014" max="11264" width="9.140625" style="170"/>
    <col min="11265" max="11265" width="10.42578125" style="170" customWidth="1"/>
    <col min="11266" max="11266" width="34.42578125" style="170" customWidth="1"/>
    <col min="11267" max="11267" width="17.28515625" style="170" customWidth="1"/>
    <col min="11268" max="11268" width="17" style="170" customWidth="1"/>
    <col min="11269" max="11269" width="15.7109375" style="170" customWidth="1"/>
    <col min="11270" max="11520" width="9.140625" style="170"/>
    <col min="11521" max="11521" width="10.42578125" style="170" customWidth="1"/>
    <col min="11522" max="11522" width="34.42578125" style="170" customWidth="1"/>
    <col min="11523" max="11523" width="17.28515625" style="170" customWidth="1"/>
    <col min="11524" max="11524" width="17" style="170" customWidth="1"/>
    <col min="11525" max="11525" width="15.7109375" style="170" customWidth="1"/>
    <col min="11526" max="11776" width="9.140625" style="170"/>
    <col min="11777" max="11777" width="10.42578125" style="170" customWidth="1"/>
    <col min="11778" max="11778" width="34.42578125" style="170" customWidth="1"/>
    <col min="11779" max="11779" width="17.28515625" style="170" customWidth="1"/>
    <col min="11780" max="11780" width="17" style="170" customWidth="1"/>
    <col min="11781" max="11781" width="15.7109375" style="170" customWidth="1"/>
    <col min="11782" max="12032" width="9.140625" style="170"/>
    <col min="12033" max="12033" width="10.42578125" style="170" customWidth="1"/>
    <col min="12034" max="12034" width="34.42578125" style="170" customWidth="1"/>
    <col min="12035" max="12035" width="17.28515625" style="170" customWidth="1"/>
    <col min="12036" max="12036" width="17" style="170" customWidth="1"/>
    <col min="12037" max="12037" width="15.7109375" style="170" customWidth="1"/>
    <col min="12038" max="12288" width="9.140625" style="170"/>
    <col min="12289" max="12289" width="10.42578125" style="170" customWidth="1"/>
    <col min="12290" max="12290" width="34.42578125" style="170" customWidth="1"/>
    <col min="12291" max="12291" width="17.28515625" style="170" customWidth="1"/>
    <col min="12292" max="12292" width="17" style="170" customWidth="1"/>
    <col min="12293" max="12293" width="15.7109375" style="170" customWidth="1"/>
    <col min="12294" max="12544" width="9.140625" style="170"/>
    <col min="12545" max="12545" width="10.42578125" style="170" customWidth="1"/>
    <col min="12546" max="12546" width="34.42578125" style="170" customWidth="1"/>
    <col min="12547" max="12547" width="17.28515625" style="170" customWidth="1"/>
    <col min="12548" max="12548" width="17" style="170" customWidth="1"/>
    <col min="12549" max="12549" width="15.7109375" style="170" customWidth="1"/>
    <col min="12550" max="12800" width="9.140625" style="170"/>
    <col min="12801" max="12801" width="10.42578125" style="170" customWidth="1"/>
    <col min="12802" max="12802" width="34.42578125" style="170" customWidth="1"/>
    <col min="12803" max="12803" width="17.28515625" style="170" customWidth="1"/>
    <col min="12804" max="12804" width="17" style="170" customWidth="1"/>
    <col min="12805" max="12805" width="15.7109375" style="170" customWidth="1"/>
    <col min="12806" max="13056" width="9.140625" style="170"/>
    <col min="13057" max="13057" width="10.42578125" style="170" customWidth="1"/>
    <col min="13058" max="13058" width="34.42578125" style="170" customWidth="1"/>
    <col min="13059" max="13059" width="17.28515625" style="170" customWidth="1"/>
    <col min="13060" max="13060" width="17" style="170" customWidth="1"/>
    <col min="13061" max="13061" width="15.7109375" style="170" customWidth="1"/>
    <col min="13062" max="13312" width="9.140625" style="170"/>
    <col min="13313" max="13313" width="10.42578125" style="170" customWidth="1"/>
    <col min="13314" max="13314" width="34.42578125" style="170" customWidth="1"/>
    <col min="13315" max="13315" width="17.28515625" style="170" customWidth="1"/>
    <col min="13316" max="13316" width="17" style="170" customWidth="1"/>
    <col min="13317" max="13317" width="15.7109375" style="170" customWidth="1"/>
    <col min="13318" max="13568" width="9.140625" style="170"/>
    <col min="13569" max="13569" width="10.42578125" style="170" customWidth="1"/>
    <col min="13570" max="13570" width="34.42578125" style="170" customWidth="1"/>
    <col min="13571" max="13571" width="17.28515625" style="170" customWidth="1"/>
    <col min="13572" max="13572" width="17" style="170" customWidth="1"/>
    <col min="13573" max="13573" width="15.7109375" style="170" customWidth="1"/>
    <col min="13574" max="13824" width="9.140625" style="170"/>
    <col min="13825" max="13825" width="10.42578125" style="170" customWidth="1"/>
    <col min="13826" max="13826" width="34.42578125" style="170" customWidth="1"/>
    <col min="13827" max="13827" width="17.28515625" style="170" customWidth="1"/>
    <col min="13828" max="13828" width="17" style="170" customWidth="1"/>
    <col min="13829" max="13829" width="15.7109375" style="170" customWidth="1"/>
    <col min="13830" max="14080" width="9.140625" style="170"/>
    <col min="14081" max="14081" width="10.42578125" style="170" customWidth="1"/>
    <col min="14082" max="14082" width="34.42578125" style="170" customWidth="1"/>
    <col min="14083" max="14083" width="17.28515625" style="170" customWidth="1"/>
    <col min="14084" max="14084" width="17" style="170" customWidth="1"/>
    <col min="14085" max="14085" width="15.7109375" style="170" customWidth="1"/>
    <col min="14086" max="14336" width="9.140625" style="170"/>
    <col min="14337" max="14337" width="10.42578125" style="170" customWidth="1"/>
    <col min="14338" max="14338" width="34.42578125" style="170" customWidth="1"/>
    <col min="14339" max="14339" width="17.28515625" style="170" customWidth="1"/>
    <col min="14340" max="14340" width="17" style="170" customWidth="1"/>
    <col min="14341" max="14341" width="15.7109375" style="170" customWidth="1"/>
    <col min="14342" max="14592" width="9.140625" style="170"/>
    <col min="14593" max="14593" width="10.42578125" style="170" customWidth="1"/>
    <col min="14594" max="14594" width="34.42578125" style="170" customWidth="1"/>
    <col min="14595" max="14595" width="17.28515625" style="170" customWidth="1"/>
    <col min="14596" max="14596" width="17" style="170" customWidth="1"/>
    <col min="14597" max="14597" width="15.7109375" style="170" customWidth="1"/>
    <col min="14598" max="14848" width="9.140625" style="170"/>
    <col min="14849" max="14849" width="10.42578125" style="170" customWidth="1"/>
    <col min="14850" max="14850" width="34.42578125" style="170" customWidth="1"/>
    <col min="14851" max="14851" width="17.28515625" style="170" customWidth="1"/>
    <col min="14852" max="14852" width="17" style="170" customWidth="1"/>
    <col min="14853" max="14853" width="15.7109375" style="170" customWidth="1"/>
    <col min="14854" max="15104" width="9.140625" style="170"/>
    <col min="15105" max="15105" width="10.42578125" style="170" customWidth="1"/>
    <col min="15106" max="15106" width="34.42578125" style="170" customWidth="1"/>
    <col min="15107" max="15107" width="17.28515625" style="170" customWidth="1"/>
    <col min="15108" max="15108" width="17" style="170" customWidth="1"/>
    <col min="15109" max="15109" width="15.7109375" style="170" customWidth="1"/>
    <col min="15110" max="15360" width="9.140625" style="170"/>
    <col min="15361" max="15361" width="10.42578125" style="170" customWidth="1"/>
    <col min="15362" max="15362" width="34.42578125" style="170" customWidth="1"/>
    <col min="15363" max="15363" width="17.28515625" style="170" customWidth="1"/>
    <col min="15364" max="15364" width="17" style="170" customWidth="1"/>
    <col min="15365" max="15365" width="15.7109375" style="170" customWidth="1"/>
    <col min="15366" max="15616" width="9.140625" style="170"/>
    <col min="15617" max="15617" width="10.42578125" style="170" customWidth="1"/>
    <col min="15618" max="15618" width="34.42578125" style="170" customWidth="1"/>
    <col min="15619" max="15619" width="17.28515625" style="170" customWidth="1"/>
    <col min="15620" max="15620" width="17" style="170" customWidth="1"/>
    <col min="15621" max="15621" width="15.7109375" style="170" customWidth="1"/>
    <col min="15622" max="15872" width="9.140625" style="170"/>
    <col min="15873" max="15873" width="10.42578125" style="170" customWidth="1"/>
    <col min="15874" max="15874" width="34.42578125" style="170" customWidth="1"/>
    <col min="15875" max="15875" width="17.28515625" style="170" customWidth="1"/>
    <col min="15876" max="15876" width="17" style="170" customWidth="1"/>
    <col min="15877" max="15877" width="15.7109375" style="170" customWidth="1"/>
    <col min="15878" max="16128" width="9.140625" style="170"/>
    <col min="16129" max="16129" width="10.42578125" style="170" customWidth="1"/>
    <col min="16130" max="16130" width="34.42578125" style="170" customWidth="1"/>
    <col min="16131" max="16131" width="17.28515625" style="170" customWidth="1"/>
    <col min="16132" max="16132" width="17" style="170" customWidth="1"/>
    <col min="16133" max="16133" width="15.7109375" style="170" customWidth="1"/>
    <col min="16134" max="16384" width="9.140625" style="170"/>
  </cols>
  <sheetData>
    <row r="1" spans="1:8" x14ac:dyDescent="0.25">
      <c r="C1" s="171"/>
    </row>
    <row r="2" spans="1:8" x14ac:dyDescent="0.25">
      <c r="C2" s="171"/>
    </row>
    <row r="3" spans="1:8" x14ac:dyDescent="0.25">
      <c r="C3" s="171"/>
    </row>
    <row r="4" spans="1:8" x14ac:dyDescent="0.25">
      <c r="C4" s="171"/>
    </row>
    <row r="10" spans="1:8" ht="21.75" customHeight="1" x14ac:dyDescent="0.25"/>
    <row r="11" spans="1:8" ht="32.25" customHeight="1" x14ac:dyDescent="0.25"/>
    <row r="12" spans="1:8" ht="40.5" customHeight="1" x14ac:dyDescent="0.25">
      <c r="A12" s="173"/>
      <c r="B12" s="173"/>
      <c r="C12" s="173"/>
      <c r="D12" s="174"/>
      <c r="E12" s="174"/>
      <c r="F12" s="173"/>
      <c r="G12" s="173"/>
      <c r="H12" s="173"/>
    </row>
    <row r="13" spans="1:8" ht="48" customHeight="1" x14ac:dyDescent="0.25">
      <c r="A13" s="236" t="s">
        <v>734</v>
      </c>
      <c r="B13" s="236"/>
      <c r="C13" s="236"/>
      <c r="D13" s="236"/>
      <c r="E13" s="236"/>
      <c r="F13" s="173"/>
      <c r="G13" s="173"/>
      <c r="H13" s="173"/>
    </row>
    <row r="14" spans="1:8" x14ac:dyDescent="0.25">
      <c r="A14" s="173"/>
      <c r="B14" s="173"/>
      <c r="C14" s="173"/>
      <c r="D14" s="174"/>
      <c r="E14" s="174"/>
      <c r="F14" s="173"/>
      <c r="G14" s="173"/>
      <c r="H14" s="173"/>
    </row>
    <row r="15" spans="1:8" x14ac:dyDescent="0.25">
      <c r="A15" s="173"/>
      <c r="B15" s="173"/>
      <c r="D15" s="174"/>
      <c r="E15" s="175" t="s">
        <v>0</v>
      </c>
      <c r="F15" s="173"/>
      <c r="G15" s="173"/>
      <c r="H15" s="173"/>
    </row>
    <row r="16" spans="1:8" ht="34.9" customHeight="1" x14ac:dyDescent="0.25">
      <c r="A16" s="237" t="s">
        <v>735</v>
      </c>
      <c r="B16" s="239" t="s">
        <v>736</v>
      </c>
      <c r="C16" s="241" t="s">
        <v>737</v>
      </c>
      <c r="D16" s="242"/>
      <c r="E16" s="243"/>
      <c r="F16" s="173"/>
      <c r="G16" s="173"/>
      <c r="H16" s="173"/>
    </row>
    <row r="17" spans="1:8" ht="15.75" x14ac:dyDescent="0.25">
      <c r="A17" s="238"/>
      <c r="B17" s="240"/>
      <c r="C17" s="176">
        <v>2022</v>
      </c>
      <c r="D17" s="177">
        <v>2023</v>
      </c>
      <c r="E17" s="177">
        <v>2024</v>
      </c>
      <c r="F17" s="173"/>
      <c r="G17" s="173"/>
      <c r="H17" s="173"/>
    </row>
    <row r="18" spans="1:8" ht="18.75" x14ac:dyDescent="0.3">
      <c r="A18" s="178">
        <v>1</v>
      </c>
      <c r="B18" s="179" t="s">
        <v>738</v>
      </c>
      <c r="C18" s="190">
        <f>6141.4+809.97</f>
        <v>6951.37</v>
      </c>
      <c r="D18" s="186">
        <v>4969.7</v>
      </c>
      <c r="E18" s="186">
        <v>4921.5</v>
      </c>
      <c r="F18" s="173"/>
      <c r="G18" s="173"/>
      <c r="H18" s="173"/>
    </row>
    <row r="19" spans="1:8" ht="18.75" x14ac:dyDescent="0.3">
      <c r="A19" s="178">
        <v>2</v>
      </c>
      <c r="B19" s="179" t="s">
        <v>739</v>
      </c>
      <c r="C19" s="190">
        <f>8229.7+2911.85</f>
        <v>11141.550000000001</v>
      </c>
      <c r="D19" s="186">
        <v>6750.5</v>
      </c>
      <c r="E19" s="186">
        <v>6690.8</v>
      </c>
      <c r="F19" s="173"/>
      <c r="G19" s="173"/>
      <c r="H19" s="173"/>
    </row>
    <row r="20" spans="1:8" ht="18.75" x14ac:dyDescent="0.3">
      <c r="A20" s="178">
        <v>3</v>
      </c>
      <c r="B20" s="179" t="s">
        <v>740</v>
      </c>
      <c r="C20" s="190">
        <f>7211.2+1972.91</f>
        <v>9184.11</v>
      </c>
      <c r="D20" s="186">
        <v>5928.7</v>
      </c>
      <c r="E20" s="186">
        <v>5876.9</v>
      </c>
      <c r="F20" s="173"/>
      <c r="G20" s="173"/>
      <c r="H20" s="173"/>
    </row>
    <row r="21" spans="1:8" ht="18.75" x14ac:dyDescent="0.3">
      <c r="A21" s="178">
        <v>4</v>
      </c>
      <c r="B21" s="179" t="s">
        <v>741</v>
      </c>
      <c r="C21" s="190">
        <f>10201.6+1290.35</f>
        <v>11491.95</v>
      </c>
      <c r="D21" s="186">
        <v>8396.4</v>
      </c>
      <c r="E21" s="186">
        <v>8325.7999999999993</v>
      </c>
      <c r="F21" s="173"/>
      <c r="G21" s="173"/>
      <c r="H21" s="173"/>
    </row>
    <row r="22" spans="1:8" ht="18.75" x14ac:dyDescent="0.3">
      <c r="A22" s="178">
        <v>5</v>
      </c>
      <c r="B22" s="179" t="s">
        <v>742</v>
      </c>
      <c r="C22" s="190">
        <f>5432.9+803.06</f>
        <v>6235.9599999999991</v>
      </c>
      <c r="D22" s="186">
        <v>4432.5</v>
      </c>
      <c r="E22" s="186">
        <v>4390.5</v>
      </c>
      <c r="F22" s="173"/>
      <c r="G22" s="173"/>
      <c r="H22" s="173"/>
    </row>
    <row r="23" spans="1:8" ht="18.75" x14ac:dyDescent="0.3">
      <c r="A23" s="178">
        <v>6</v>
      </c>
      <c r="B23" s="179" t="s">
        <v>743</v>
      </c>
      <c r="C23" s="190">
        <f>5015.5+1597.22</f>
        <v>6612.72</v>
      </c>
      <c r="D23" s="186">
        <v>4155.8</v>
      </c>
      <c r="E23" s="186">
        <v>4122.5</v>
      </c>
      <c r="F23" s="173"/>
      <c r="G23" s="173"/>
      <c r="H23" s="173"/>
    </row>
    <row r="24" spans="1:8" ht="18.75" x14ac:dyDescent="0.3">
      <c r="A24" s="178">
        <v>7</v>
      </c>
      <c r="B24" s="179" t="s">
        <v>744</v>
      </c>
      <c r="C24" s="190">
        <f>6596+522.25</f>
        <v>7118.25</v>
      </c>
      <c r="D24" s="186">
        <v>5351.7</v>
      </c>
      <c r="E24" s="186">
        <v>5300.7</v>
      </c>
      <c r="F24" s="173"/>
      <c r="G24" s="173"/>
      <c r="H24" s="173"/>
    </row>
    <row r="25" spans="1:8" ht="18.75" x14ac:dyDescent="0.3">
      <c r="A25" s="178">
        <v>8</v>
      </c>
      <c r="B25" s="179" t="s">
        <v>745</v>
      </c>
      <c r="C25" s="190">
        <f>10801.8+2600.83</f>
        <v>13402.63</v>
      </c>
      <c r="D25" s="186">
        <v>8606.7000000000007</v>
      </c>
      <c r="E25" s="186">
        <v>8498.7000000000007</v>
      </c>
      <c r="F25" s="173"/>
      <c r="G25" s="173"/>
      <c r="H25" s="173"/>
    </row>
    <row r="26" spans="1:8" ht="18.75" x14ac:dyDescent="0.3">
      <c r="A26" s="178">
        <v>9</v>
      </c>
      <c r="B26" s="179" t="s">
        <v>746</v>
      </c>
      <c r="C26" s="190">
        <f>5295.9+320.88</f>
        <v>5616.78</v>
      </c>
      <c r="D26" s="186">
        <v>4407.1000000000004</v>
      </c>
      <c r="E26" s="186">
        <v>4375.5</v>
      </c>
      <c r="F26" s="173"/>
      <c r="G26" s="173"/>
      <c r="H26" s="173"/>
    </row>
    <row r="27" spans="1:8" ht="18.75" x14ac:dyDescent="0.3">
      <c r="A27" s="178">
        <v>10</v>
      </c>
      <c r="B27" s="179" t="s">
        <v>747</v>
      </c>
      <c r="C27" s="190">
        <f>8548+2114.86</f>
        <v>10662.86</v>
      </c>
      <c r="D27" s="186">
        <v>7028.5</v>
      </c>
      <c r="E27" s="186">
        <v>6967.8</v>
      </c>
      <c r="F27" s="173"/>
      <c r="G27" s="173"/>
      <c r="H27" s="173"/>
    </row>
    <row r="28" spans="1:8" ht="18.75" x14ac:dyDescent="0.3">
      <c r="A28" s="178">
        <v>11</v>
      </c>
      <c r="B28" s="179" t="s">
        <v>748</v>
      </c>
      <c r="C28" s="190">
        <f>5197.8+887.64</f>
        <v>6085.4400000000005</v>
      </c>
      <c r="D28" s="186">
        <v>4314</v>
      </c>
      <c r="E28" s="186">
        <v>4278.8999999999996</v>
      </c>
      <c r="F28" s="173"/>
      <c r="G28" s="173"/>
      <c r="H28" s="173"/>
    </row>
    <row r="29" spans="1:8" ht="18.75" x14ac:dyDescent="0.3">
      <c r="A29" s="178">
        <v>12</v>
      </c>
      <c r="B29" s="179" t="s">
        <v>749</v>
      </c>
      <c r="C29" s="190">
        <f>3484.7</f>
        <v>3484.7</v>
      </c>
      <c r="D29" s="186">
        <v>2908.9</v>
      </c>
      <c r="E29" s="186">
        <v>2887.7</v>
      </c>
      <c r="F29" s="173"/>
      <c r="G29" s="173"/>
      <c r="H29" s="173"/>
    </row>
    <row r="30" spans="1:8" ht="18.75" x14ac:dyDescent="0.3">
      <c r="A30" s="178">
        <v>13</v>
      </c>
      <c r="B30" s="179" t="s">
        <v>750</v>
      </c>
      <c r="C30" s="190">
        <f>6602.3+705.65</f>
        <v>7307.95</v>
      </c>
      <c r="D30" s="186">
        <v>5429.9</v>
      </c>
      <c r="E30" s="186">
        <v>5388.8</v>
      </c>
      <c r="F30" s="173"/>
      <c r="G30" s="173"/>
      <c r="H30" s="173"/>
    </row>
    <row r="31" spans="1:8" ht="18.75" x14ac:dyDescent="0.3">
      <c r="A31" s="178">
        <v>14</v>
      </c>
      <c r="B31" s="179" t="s">
        <v>751</v>
      </c>
      <c r="C31" s="190">
        <f>6732.3+586.79</f>
        <v>7319.09</v>
      </c>
      <c r="D31" s="186">
        <v>5544.9</v>
      </c>
      <c r="E31" s="186">
        <v>5495.8</v>
      </c>
      <c r="F31" s="173"/>
      <c r="G31" s="173"/>
      <c r="H31" s="173"/>
    </row>
    <row r="32" spans="1:8" ht="18.75" x14ac:dyDescent="0.3">
      <c r="A32" s="178">
        <v>15</v>
      </c>
      <c r="B32" s="179" t="s">
        <v>752</v>
      </c>
      <c r="C32" s="190">
        <f>6475.8+1559.69</f>
        <v>8035.49</v>
      </c>
      <c r="D32" s="186">
        <v>5334</v>
      </c>
      <c r="E32" s="186">
        <v>5286</v>
      </c>
      <c r="F32" s="173"/>
      <c r="G32" s="173"/>
      <c r="H32" s="173"/>
    </row>
    <row r="33" spans="1:9" ht="18.75" x14ac:dyDescent="0.3">
      <c r="A33" s="178">
        <v>16</v>
      </c>
      <c r="B33" s="179" t="s">
        <v>753</v>
      </c>
      <c r="C33" s="190">
        <f>4293.3+417.47</f>
        <v>4710.7700000000004</v>
      </c>
      <c r="D33" s="186">
        <v>3566.4</v>
      </c>
      <c r="E33" s="186">
        <v>3537.4</v>
      </c>
      <c r="F33" s="173"/>
      <c r="G33" s="173"/>
      <c r="H33" s="173"/>
    </row>
    <row r="34" spans="1:9" ht="18.75" x14ac:dyDescent="0.3">
      <c r="A34" s="178">
        <v>17</v>
      </c>
      <c r="B34" s="179" t="s">
        <v>754</v>
      </c>
      <c r="C34" s="190">
        <f>7132.7+420.14</f>
        <v>7552.84</v>
      </c>
      <c r="D34" s="187">
        <v>5833.8</v>
      </c>
      <c r="E34" s="187">
        <v>5778.7</v>
      </c>
    </row>
    <row r="35" spans="1:9" ht="19.5" customHeight="1" x14ac:dyDescent="0.3">
      <c r="A35" s="178">
        <v>18</v>
      </c>
      <c r="B35" s="179" t="s">
        <v>755</v>
      </c>
      <c r="C35" s="190">
        <f>7883.4+207.14</f>
        <v>8090.54</v>
      </c>
      <c r="D35" s="187">
        <v>6457.1</v>
      </c>
      <c r="E35" s="187">
        <v>6400.9</v>
      </c>
    </row>
    <row r="36" spans="1:9" ht="18.75" x14ac:dyDescent="0.3">
      <c r="A36" s="180" t="s">
        <v>756</v>
      </c>
      <c r="B36" s="181" t="s">
        <v>757</v>
      </c>
      <c r="C36" s="188">
        <f>C18+C19+C20+C21+C22+C23+C24+C25+C26+C27+C28+C29+C30+C31+C32+C33+C34+C35</f>
        <v>141005.00000000003</v>
      </c>
      <c r="D36" s="188">
        <f>D18+D19+D20+D21+D22+D23+D24+D25+D26+D27+D28+D29+D30+D31+D32+D33+D34+D35</f>
        <v>99416.599999999991</v>
      </c>
      <c r="E36" s="188">
        <f>E18+E19+E20+E21+E22+E23+E24+E25+E26+E27+E28+E29+E30+E31+E32+E33+E34+E35</f>
        <v>98524.9</v>
      </c>
    </row>
    <row r="37" spans="1:9" x14ac:dyDescent="0.25">
      <c r="A37" s="182"/>
      <c r="B37" s="182"/>
      <c r="C37" s="182"/>
    </row>
    <row r="38" spans="1:9" x14ac:dyDescent="0.25">
      <c r="A38" s="182"/>
      <c r="B38" s="182"/>
      <c r="C38" s="182"/>
    </row>
    <row r="39" spans="1:9" x14ac:dyDescent="0.25">
      <c r="A39" s="182"/>
      <c r="B39" s="182"/>
      <c r="C39" s="182"/>
    </row>
    <row r="40" spans="1:9" s="183" customFormat="1" ht="15.75" x14ac:dyDescent="0.25">
      <c r="A40" s="183" t="s">
        <v>758</v>
      </c>
      <c r="B40" s="184"/>
      <c r="C40" s="184"/>
      <c r="D40" s="244" t="s">
        <v>759</v>
      </c>
      <c r="E40" s="244"/>
      <c r="G40" s="185"/>
      <c r="H40" s="185"/>
      <c r="I40" s="185"/>
    </row>
  </sheetData>
  <mergeCells count="5">
    <mergeCell ref="A13:E13"/>
    <mergeCell ref="A16:A17"/>
    <mergeCell ref="B16:B17"/>
    <mergeCell ref="C16:E16"/>
    <mergeCell ref="D40:E40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F16" sqref="F16"/>
    </sheetView>
  </sheetViews>
  <sheetFormatPr defaultColWidth="37.5703125" defaultRowHeight="55.5" customHeight="1" x14ac:dyDescent="0.25"/>
  <cols>
    <col min="1" max="1" width="41.85546875" style="75" customWidth="1"/>
    <col min="2" max="2" width="23.140625" style="75" customWidth="1"/>
    <col min="3" max="3" width="23.5703125" style="75" customWidth="1"/>
    <col min="4" max="4" width="22.7109375" style="75" customWidth="1"/>
    <col min="5" max="16384" width="37.5703125" style="75"/>
  </cols>
  <sheetData>
    <row r="1" spans="1:8" ht="18" customHeight="1" x14ac:dyDescent="0.25">
      <c r="C1" s="76"/>
      <c r="D1" s="2"/>
    </row>
    <row r="2" spans="1:8" ht="13.5" customHeight="1" x14ac:dyDescent="0.25">
      <c r="C2" s="76"/>
      <c r="D2" s="2"/>
    </row>
    <row r="3" spans="1:8" ht="13.5" customHeight="1" x14ac:dyDescent="0.25">
      <c r="C3" s="76"/>
      <c r="D3" s="2"/>
    </row>
    <row r="4" spans="1:8" ht="14.25" customHeight="1" x14ac:dyDescent="0.25">
      <c r="C4" s="76"/>
      <c r="D4" s="77"/>
    </row>
    <row r="5" spans="1:8" ht="15" customHeight="1" x14ac:dyDescent="0.25">
      <c r="C5" s="76"/>
      <c r="D5" s="78"/>
    </row>
    <row r="6" spans="1:8" ht="15" customHeight="1" x14ac:dyDescent="0.25">
      <c r="A6" s="79"/>
      <c r="B6" s="76"/>
      <c r="D6" s="79"/>
    </row>
    <row r="7" spans="1:8" ht="15" customHeight="1" x14ac:dyDescent="0.25">
      <c r="A7" s="79"/>
      <c r="B7" s="76"/>
      <c r="D7" s="79"/>
    </row>
    <row r="8" spans="1:8" ht="15" customHeight="1" x14ac:dyDescent="0.25">
      <c r="A8" s="79"/>
      <c r="B8" s="76"/>
      <c r="D8" s="79"/>
    </row>
    <row r="9" spans="1:8" ht="15" customHeight="1" x14ac:dyDescent="0.25">
      <c r="A9" s="79"/>
      <c r="B9" s="76"/>
      <c r="D9" s="79"/>
    </row>
    <row r="10" spans="1:8" ht="15" customHeight="1" x14ac:dyDescent="0.25">
      <c r="A10" s="79"/>
      <c r="B10" s="76"/>
      <c r="D10" s="79"/>
    </row>
    <row r="11" spans="1:8" ht="20.25" customHeight="1" x14ac:dyDescent="0.25">
      <c r="A11" s="79"/>
      <c r="B11" s="76"/>
      <c r="D11" s="79"/>
    </row>
    <row r="12" spans="1:8" ht="47.25" customHeight="1" x14ac:dyDescent="0.3">
      <c r="A12" s="245" t="s">
        <v>166</v>
      </c>
      <c r="B12" s="245"/>
      <c r="C12" s="245"/>
      <c r="D12" s="245"/>
    </row>
    <row r="13" spans="1:8" ht="21" customHeight="1" x14ac:dyDescent="0.25">
      <c r="A13" s="80"/>
      <c r="B13" s="80"/>
      <c r="C13" s="80"/>
      <c r="D13" s="80"/>
    </row>
    <row r="14" spans="1:8" ht="20.25" customHeight="1" x14ac:dyDescent="0.25">
      <c r="A14" s="79"/>
      <c r="B14" s="79"/>
      <c r="C14" s="79"/>
      <c r="D14" s="81" t="s">
        <v>0</v>
      </c>
    </row>
    <row r="15" spans="1:8" ht="34.5" customHeight="1" x14ac:dyDescent="0.25">
      <c r="A15" s="82" t="s">
        <v>167</v>
      </c>
      <c r="B15" s="83" t="s">
        <v>168</v>
      </c>
      <c r="C15" s="83" t="s">
        <v>169</v>
      </c>
      <c r="D15" s="84" t="s">
        <v>170</v>
      </c>
    </row>
    <row r="16" spans="1:8" ht="30" customHeight="1" x14ac:dyDescent="0.25">
      <c r="A16" s="85" t="s">
        <v>171</v>
      </c>
      <c r="B16" s="86">
        <f>B18+B22</f>
        <v>4915</v>
      </c>
      <c r="C16" s="86">
        <f>C18+C22</f>
        <v>17332.006549999998</v>
      </c>
      <c r="D16" s="86">
        <f>D18+D22</f>
        <v>18262.886550000003</v>
      </c>
      <c r="E16" s="87"/>
      <c r="F16" s="87"/>
      <c r="G16" s="87"/>
      <c r="H16" s="87"/>
    </row>
    <row r="17" spans="1:9" ht="26.25" customHeight="1" x14ac:dyDescent="0.25">
      <c r="A17" s="85" t="s">
        <v>172</v>
      </c>
      <c r="B17" s="86"/>
      <c r="C17" s="86"/>
      <c r="D17" s="86"/>
    </row>
    <row r="18" spans="1:9" ht="55.5" customHeight="1" x14ac:dyDescent="0.25">
      <c r="A18" s="88" t="s">
        <v>173</v>
      </c>
      <c r="B18" s="89">
        <f>B19+B20</f>
        <v>4915</v>
      </c>
      <c r="C18" s="89">
        <f t="shared" ref="C18:D18" si="0">C19+C20</f>
        <v>17332.006549999998</v>
      </c>
      <c r="D18" s="89">
        <f t="shared" si="0"/>
        <v>18262.886550000003</v>
      </c>
      <c r="F18" s="87"/>
      <c r="G18" s="87"/>
      <c r="H18" s="87"/>
      <c r="I18" s="87"/>
    </row>
    <row r="19" spans="1:9" ht="27" customHeight="1" x14ac:dyDescent="0.25">
      <c r="A19" s="85" t="s">
        <v>174</v>
      </c>
      <c r="B19" s="90">
        <v>4915</v>
      </c>
      <c r="C19" s="90">
        <v>22247.006549999998</v>
      </c>
      <c r="D19" s="90">
        <v>40509.893100000001</v>
      </c>
    </row>
    <row r="20" spans="1:9" ht="22.5" customHeight="1" x14ac:dyDescent="0.25">
      <c r="A20" s="85" t="s">
        <v>175</v>
      </c>
      <c r="B20" s="90"/>
      <c r="C20" s="90">
        <v>-4915</v>
      </c>
      <c r="D20" s="90">
        <v>-22247.006549999998</v>
      </c>
    </row>
    <row r="21" spans="1:9" ht="69" customHeight="1" x14ac:dyDescent="0.25">
      <c r="A21" s="85" t="s">
        <v>176</v>
      </c>
      <c r="B21" s="91" t="s">
        <v>177</v>
      </c>
      <c r="C21" s="91" t="s">
        <v>177</v>
      </c>
      <c r="D21" s="91" t="s">
        <v>177</v>
      </c>
    </row>
    <row r="22" spans="1:9" ht="63.75" customHeight="1" x14ac:dyDescent="0.25">
      <c r="A22" s="88" t="s">
        <v>178</v>
      </c>
      <c r="B22" s="89">
        <f>B23+B24</f>
        <v>0</v>
      </c>
      <c r="C22" s="89">
        <f>C23+C24</f>
        <v>0</v>
      </c>
      <c r="D22" s="89">
        <f>D23+D24</f>
        <v>0</v>
      </c>
    </row>
    <row r="23" spans="1:9" ht="30" customHeight="1" x14ac:dyDescent="0.25">
      <c r="A23" s="85" t="s">
        <v>174</v>
      </c>
      <c r="B23" s="90">
        <v>0</v>
      </c>
      <c r="C23" s="90">
        <v>0</v>
      </c>
      <c r="D23" s="90">
        <v>0</v>
      </c>
    </row>
    <row r="24" spans="1:9" ht="26.25" customHeight="1" x14ac:dyDescent="0.25">
      <c r="A24" s="85" t="s">
        <v>175</v>
      </c>
      <c r="B24" s="90">
        <v>0</v>
      </c>
      <c r="C24" s="90">
        <v>0</v>
      </c>
      <c r="D24" s="90">
        <v>0</v>
      </c>
      <c r="F24" s="87"/>
      <c r="G24" s="87"/>
      <c r="H24" s="87"/>
    </row>
    <row r="25" spans="1:9" ht="64.5" customHeight="1" x14ac:dyDescent="0.25">
      <c r="A25" s="85" t="s">
        <v>176</v>
      </c>
      <c r="B25" s="91" t="s">
        <v>179</v>
      </c>
      <c r="C25" s="91" t="s">
        <v>179</v>
      </c>
      <c r="D25" s="91" t="s">
        <v>179</v>
      </c>
    </row>
    <row r="26" spans="1:9" ht="17.25" customHeight="1" x14ac:dyDescent="0.25"/>
    <row r="27" spans="1:9" s="156" customFormat="1" ht="26.25" customHeight="1" x14ac:dyDescent="0.25">
      <c r="A27" s="156" t="s">
        <v>760</v>
      </c>
      <c r="D27" s="157" t="s">
        <v>759</v>
      </c>
    </row>
  </sheetData>
  <mergeCells count="1">
    <mergeCell ref="A12:D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прил9</vt:lpstr>
      <vt:lpstr>прил10</vt:lpstr>
      <vt:lpstr>прил11</vt:lpstr>
      <vt:lpstr>прил12</vt:lpstr>
      <vt:lpstr>прил1!Заголовки_для_печати</vt:lpstr>
      <vt:lpstr>прил11!Заголовки_для_печати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прил1!Область_печати</vt:lpstr>
      <vt:lpstr>прил11!Область_печати</vt:lpstr>
      <vt:lpstr>прил12!Область_печати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Duma</cp:lastModifiedBy>
  <cp:lastPrinted>2022-07-20T07:10:00Z</cp:lastPrinted>
  <dcterms:created xsi:type="dcterms:W3CDTF">2021-05-19T02:49:53Z</dcterms:created>
  <dcterms:modified xsi:type="dcterms:W3CDTF">2022-07-21T03:32:30Z</dcterms:modified>
</cp:coreProperties>
</file>